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4/2º Trimestre/Publicar/"/>
    </mc:Choice>
  </mc:AlternateContent>
  <xr:revisionPtr revIDLastSave="1" documentId="8_{97999EF6-C209-411A-B623-24DE7ABFAFF3}" xr6:coauthVersionLast="47" xr6:coauthVersionMax="47" xr10:uidLastSave="{C3FEEF9E-1F81-4197-9E10-CF2B5D3D16B0}"/>
  <bookViews>
    <workbookView xWindow="-120" yWindow="-120" windowWidth="29040" windowHeight="15840" xr2:uid="{00000000-000D-0000-FFFF-FFFF00000000}"/>
  </bookViews>
  <sheets>
    <sheet name="Portada" sheetId="4" r:id="rId1"/>
    <sheet name="Andalucía" sheetId="1" r:id="rId2"/>
    <sheet name="Aragón" sheetId="6" r:id="rId3"/>
    <sheet name="Asturias" sheetId="7" r:id="rId4"/>
    <sheet name="Illes Balears" sheetId="8" r:id="rId5"/>
    <sheet name="Canarias" sheetId="9" r:id="rId6"/>
    <sheet name="Cantabria" sheetId="10" r:id="rId7"/>
    <sheet name="Castilla y León" sheetId="16" r:id="rId8"/>
    <sheet name="Castilla La Mancha" sheetId="12" r:id="rId9"/>
    <sheet name="Cataluña" sheetId="13" r:id="rId10"/>
    <sheet name="Com. Valenciana" sheetId="14" r:id="rId11"/>
    <sheet name="Extremadura" sheetId="15" r:id="rId12"/>
    <sheet name="Galicia" sheetId="17" r:id="rId13"/>
    <sheet name="Com. Madrid" sheetId="18" r:id="rId14"/>
    <sheet name="Región de Murcia" sheetId="19" r:id="rId15"/>
    <sheet name="Navarra" sheetId="20" r:id="rId16"/>
    <sheet name="Pais Vasco" sheetId="21" r:id="rId17"/>
    <sheet name="La Rioja" sheetId="22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2" l="1"/>
  <c r="E18" i="22"/>
  <c r="E19" i="21"/>
  <c r="E18" i="21"/>
  <c r="E19" i="20"/>
  <c r="E18" i="20"/>
  <c r="E19" i="19"/>
  <c r="E18" i="19"/>
  <c r="E19" i="18"/>
  <c r="E18" i="18"/>
  <c r="E19" i="17"/>
  <c r="E18" i="17"/>
  <c r="E19" i="15"/>
  <c r="E18" i="15"/>
  <c r="E19" i="14"/>
  <c r="E19" i="13"/>
  <c r="E18" i="13"/>
  <c r="E19" i="12"/>
  <c r="E18" i="12"/>
  <c r="E19" i="16"/>
  <c r="E18" i="16"/>
  <c r="E19" i="10"/>
  <c r="E18" i="10"/>
  <c r="E19" i="9"/>
  <c r="E18" i="9"/>
  <c r="E19" i="8"/>
  <c r="E18" i="8"/>
  <c r="E19" i="7"/>
  <c r="E18" i="7"/>
  <c r="E18" i="14"/>
  <c r="E19" i="1"/>
  <c r="E18" i="1"/>
  <c r="E19" i="6"/>
  <c r="E18" i="6"/>
  <c r="D20" i="19" l="1"/>
  <c r="D20" i="18"/>
  <c r="E17" i="17"/>
  <c r="D20" i="17"/>
  <c r="E25" i="15"/>
  <c r="D20" i="15"/>
  <c r="E25" i="14"/>
  <c r="D20" i="14"/>
  <c r="E25" i="13"/>
  <c r="D20" i="13"/>
  <c r="D20" i="12"/>
  <c r="D20" i="16"/>
  <c r="E25" i="10"/>
  <c r="D20" i="9"/>
  <c r="E16" i="8"/>
  <c r="E16" i="6"/>
  <c r="E14" i="6"/>
  <c r="D20" i="10"/>
  <c r="E25" i="16"/>
  <c r="E25" i="17"/>
  <c r="E16" i="17"/>
  <c r="E25" i="18"/>
  <c r="E16" i="19"/>
  <c r="E25" i="20"/>
  <c r="E16" i="20"/>
  <c r="E17" i="21"/>
  <c r="E16" i="21"/>
  <c r="E25" i="22"/>
  <c r="D20" i="22"/>
  <c r="E15" i="7" l="1"/>
  <c r="E15" i="9"/>
  <c r="E15" i="10"/>
  <c r="E15" i="16"/>
  <c r="E15" i="13"/>
  <c r="E15" i="14"/>
  <c r="E15" i="15"/>
  <c r="E15" i="18"/>
  <c r="E15" i="19"/>
  <c r="E15" i="20"/>
  <c r="C20" i="21"/>
  <c r="E15" i="22"/>
  <c r="E16" i="16"/>
  <c r="E16" i="12"/>
  <c r="D20" i="20"/>
  <c r="E16" i="14"/>
  <c r="E25" i="6"/>
  <c r="E25" i="7"/>
  <c r="E25" i="8"/>
  <c r="D20" i="6"/>
  <c r="E16" i="9"/>
  <c r="E16" i="10"/>
  <c r="E16" i="15"/>
  <c r="E25" i="9"/>
  <c r="E16" i="7"/>
  <c r="E16" i="13"/>
  <c r="D20" i="7"/>
  <c r="D20" i="8"/>
  <c r="C20" i="6"/>
  <c r="E14" i="7"/>
  <c r="E14" i="8"/>
  <c r="E14" i="9"/>
  <c r="E14" i="10"/>
  <c r="E14" i="16"/>
  <c r="E14" i="12"/>
  <c r="E14" i="13"/>
  <c r="E14" i="14"/>
  <c r="E14" i="15"/>
  <c r="E14" i="17"/>
  <c r="E14" i="18"/>
  <c r="E14" i="19"/>
  <c r="E14" i="20"/>
  <c r="E14" i="21"/>
  <c r="E14" i="22"/>
  <c r="E16" i="18"/>
  <c r="C20" i="14"/>
  <c r="E20" i="14" s="1"/>
  <c r="E25" i="12"/>
  <c r="E25" i="21"/>
  <c r="E25" i="19"/>
  <c r="D20" i="21"/>
  <c r="E15" i="6"/>
  <c r="E16" i="22"/>
  <c r="C20" i="7"/>
  <c r="C20" i="8"/>
  <c r="C20" i="9"/>
  <c r="E20" i="9" s="1"/>
  <c r="C20" i="10"/>
  <c r="E20" i="10" s="1"/>
  <c r="C20" i="16"/>
  <c r="E20" i="16" s="1"/>
  <c r="C20" i="12"/>
  <c r="E20" i="12" s="1"/>
  <c r="C20" i="15"/>
  <c r="E20" i="15" s="1"/>
  <c r="C20" i="17"/>
  <c r="E20" i="17" s="1"/>
  <c r="C20" i="18"/>
  <c r="E20" i="18" s="1"/>
  <c r="C20" i="19"/>
  <c r="E20" i="19" s="1"/>
  <c r="C20" i="20"/>
  <c r="C20" i="22"/>
  <c r="E20" i="22" s="1"/>
  <c r="C20" i="13"/>
  <c r="E20" i="13" s="1"/>
  <c r="E17" i="12"/>
  <c r="E17" i="8"/>
  <c r="E17" i="22"/>
  <c r="E15" i="21"/>
  <c r="E17" i="18"/>
  <c r="E15" i="17"/>
  <c r="E17" i="13"/>
  <c r="E15" i="12"/>
  <c r="E17" i="9"/>
  <c r="E15" i="8"/>
  <c r="E17" i="6"/>
  <c r="E17" i="19"/>
  <c r="E17" i="14"/>
  <c r="E17" i="10"/>
  <c r="E17" i="20"/>
  <c r="E17" i="15"/>
  <c r="E17" i="16"/>
  <c r="E17" i="7"/>
  <c r="E20" i="20" l="1"/>
  <c r="E20" i="21"/>
  <c r="E20" i="6"/>
  <c r="E20" i="7"/>
  <c r="E20" i="8"/>
  <c r="C169" i="8" l="1"/>
  <c r="C169" i="17"/>
  <c r="C169" i="21"/>
  <c r="D169" i="15"/>
  <c r="D169" i="19"/>
  <c r="D169" i="14"/>
  <c r="D169" i="7"/>
  <c r="D169" i="8"/>
  <c r="C169" i="12"/>
  <c r="D169" i="12"/>
  <c r="D169" i="16"/>
  <c r="D169" i="6"/>
  <c r="D169" i="10"/>
  <c r="D169" i="18"/>
  <c r="D169" i="13"/>
  <c r="D169" i="17"/>
  <c r="C169" i="10"/>
  <c r="C169" i="6"/>
  <c r="C169" i="14"/>
  <c r="C169" i="19"/>
  <c r="D169" i="22"/>
  <c r="D169" i="21"/>
  <c r="D169" i="20"/>
  <c r="D169" i="9"/>
  <c r="C169" i="22"/>
  <c r="C169" i="20"/>
  <c r="C169" i="18"/>
  <c r="C169" i="15"/>
  <c r="C169" i="13"/>
  <c r="C169" i="16"/>
  <c r="C169" i="9"/>
  <c r="C169" i="7"/>
  <c r="L148" i="22" l="1"/>
  <c r="M148" i="22"/>
  <c r="L148" i="21"/>
  <c r="M148" i="20"/>
  <c r="L148" i="19"/>
  <c r="L148" i="17"/>
  <c r="L148" i="15"/>
  <c r="L148" i="12"/>
  <c r="L148" i="10"/>
  <c r="L148" i="8"/>
  <c r="L148" i="7"/>
  <c r="K148" i="20" l="1"/>
  <c r="M148" i="10"/>
  <c r="M148" i="15"/>
  <c r="M148" i="17"/>
  <c r="L148" i="16"/>
  <c r="L148" i="20"/>
  <c r="N148" i="7"/>
  <c r="N148" i="10"/>
  <c r="N148" i="12"/>
  <c r="N148" i="13"/>
  <c r="N148" i="14"/>
  <c r="N148" i="17"/>
  <c r="N148" i="18"/>
  <c r="N148" i="19"/>
  <c r="N148" i="20"/>
  <c r="N148" i="21"/>
  <c r="M148" i="7"/>
  <c r="M148" i="13"/>
  <c r="M148" i="14"/>
  <c r="M148" i="18"/>
  <c r="M148" i="19"/>
  <c r="M148" i="21"/>
  <c r="L148" i="14"/>
  <c r="L148" i="18"/>
  <c r="L148" i="13"/>
  <c r="K148" i="13"/>
  <c r="K148" i="7"/>
  <c r="K148" i="8"/>
  <c r="K148" i="10"/>
  <c r="K148" i="14"/>
  <c r="K148" i="15"/>
  <c r="K148" i="17"/>
  <c r="K148" i="18"/>
  <c r="K148" i="19"/>
  <c r="N148" i="22"/>
  <c r="M148" i="8"/>
  <c r="M148" i="16"/>
  <c r="M148" i="12"/>
  <c r="N148" i="8"/>
  <c r="N148" i="15"/>
  <c r="N148" i="16"/>
  <c r="K148" i="21"/>
  <c r="K148" i="22"/>
  <c r="K148" i="12"/>
  <c r="K148" i="16"/>
  <c r="L148" i="6"/>
  <c r="K148" i="1"/>
  <c r="K148" i="6" l="1"/>
  <c r="N148" i="1"/>
  <c r="M148" i="1"/>
  <c r="L148" i="1"/>
  <c r="N148" i="6"/>
  <c r="M148" i="6"/>
  <c r="E159" i="22" l="1"/>
  <c r="E158" i="22"/>
  <c r="M147" i="22"/>
  <c r="L147" i="22"/>
  <c r="N146" i="22"/>
  <c r="M146" i="22"/>
  <c r="L146" i="22"/>
  <c r="K146" i="22"/>
  <c r="M145" i="22"/>
  <c r="L145" i="22"/>
  <c r="K145" i="22"/>
  <c r="J150" i="22"/>
  <c r="I150" i="22"/>
  <c r="G150" i="22"/>
  <c r="F150" i="22"/>
  <c r="E150" i="22"/>
  <c r="D150" i="22"/>
  <c r="C150" i="22"/>
  <c r="J149" i="22"/>
  <c r="G149" i="22"/>
  <c r="D149" i="22"/>
  <c r="C149" i="22"/>
  <c r="M133" i="22"/>
  <c r="L133" i="22"/>
  <c r="N132" i="22"/>
  <c r="M132" i="22"/>
  <c r="L132" i="22"/>
  <c r="K132" i="22"/>
  <c r="J135" i="22"/>
  <c r="I135" i="22"/>
  <c r="H135" i="22"/>
  <c r="G135" i="22"/>
  <c r="F135" i="22"/>
  <c r="E135" i="22"/>
  <c r="D135" i="22"/>
  <c r="K131" i="22"/>
  <c r="N130" i="22"/>
  <c r="M130" i="22"/>
  <c r="L130" i="22"/>
  <c r="K130" i="22"/>
  <c r="M129" i="22"/>
  <c r="L129" i="22"/>
  <c r="J134" i="22"/>
  <c r="I134" i="22"/>
  <c r="H134" i="22"/>
  <c r="G134" i="22"/>
  <c r="F134" i="22"/>
  <c r="E134" i="22"/>
  <c r="D134" i="22"/>
  <c r="C134" i="22"/>
  <c r="E112" i="22"/>
  <c r="E77" i="22"/>
  <c r="E76" i="22"/>
  <c r="E223" i="22"/>
  <c r="E214" i="22"/>
  <c r="E213" i="22"/>
  <c r="E212" i="22"/>
  <c r="E210" i="22"/>
  <c r="E209" i="22"/>
  <c r="E207" i="22"/>
  <c r="E200" i="22"/>
  <c r="E199" i="22"/>
  <c r="E198" i="22"/>
  <c r="E197" i="22"/>
  <c r="E185" i="22"/>
  <c r="E184" i="22"/>
  <c r="E182" i="22"/>
  <c r="E180" i="22"/>
  <c r="E179" i="22"/>
  <c r="E178" i="22"/>
  <c r="E168" i="22"/>
  <c r="H149" i="22"/>
  <c r="N145" i="22"/>
  <c r="H150" i="22"/>
  <c r="B11" i="22"/>
  <c r="E214" i="21"/>
  <c r="E213" i="21"/>
  <c r="E212" i="21"/>
  <c r="E198" i="21"/>
  <c r="L147" i="21"/>
  <c r="M146" i="21"/>
  <c r="L146" i="21"/>
  <c r="L145" i="21"/>
  <c r="J150" i="21"/>
  <c r="I150" i="21"/>
  <c r="H150" i="21"/>
  <c r="F150" i="21"/>
  <c r="E150" i="21"/>
  <c r="L144" i="21"/>
  <c r="K144" i="21"/>
  <c r="J149" i="21"/>
  <c r="I149" i="21"/>
  <c r="H149" i="21"/>
  <c r="G149" i="21"/>
  <c r="D149" i="21"/>
  <c r="C149" i="21"/>
  <c r="N132" i="21"/>
  <c r="M132" i="21"/>
  <c r="L132" i="21"/>
  <c r="K132" i="21"/>
  <c r="J135" i="21"/>
  <c r="I135" i="21"/>
  <c r="H135" i="21"/>
  <c r="G135" i="21"/>
  <c r="E135" i="21"/>
  <c r="D135" i="21"/>
  <c r="N130" i="21"/>
  <c r="M130" i="21"/>
  <c r="L130" i="21"/>
  <c r="K130" i="21"/>
  <c r="L129" i="21"/>
  <c r="I134" i="21"/>
  <c r="H134" i="21"/>
  <c r="G134" i="21"/>
  <c r="E134" i="21"/>
  <c r="D134" i="21"/>
  <c r="C134" i="21"/>
  <c r="E76" i="21"/>
  <c r="E207" i="21"/>
  <c r="B11" i="21"/>
  <c r="M129" i="21" l="1"/>
  <c r="E72" i="22"/>
  <c r="M133" i="21"/>
  <c r="E35" i="22"/>
  <c r="N129" i="22"/>
  <c r="N133" i="22"/>
  <c r="K129" i="22"/>
  <c r="K133" i="22"/>
  <c r="C135" i="21"/>
  <c r="K135" i="21" s="1"/>
  <c r="F135" i="21"/>
  <c r="N135" i="21" s="1"/>
  <c r="E113" i="22"/>
  <c r="C50" i="22"/>
  <c r="E48" i="22"/>
  <c r="E70" i="22"/>
  <c r="E74" i="22"/>
  <c r="E90" i="22"/>
  <c r="E114" i="22"/>
  <c r="F134" i="21"/>
  <c r="D160" i="22"/>
  <c r="E91" i="21"/>
  <c r="E184" i="21"/>
  <c r="E180" i="21"/>
  <c r="E210" i="21"/>
  <c r="E37" i="22"/>
  <c r="E47" i="22"/>
  <c r="E221" i="21"/>
  <c r="C160" i="22"/>
  <c r="E157" i="22"/>
  <c r="E37" i="21"/>
  <c r="E44" i="21"/>
  <c r="E114" i="21"/>
  <c r="K147" i="22"/>
  <c r="E200" i="21"/>
  <c r="J134" i="21"/>
  <c r="K147" i="21"/>
  <c r="M143" i="22"/>
  <c r="N143" i="22"/>
  <c r="N147" i="22"/>
  <c r="M147" i="21"/>
  <c r="I149" i="22"/>
  <c r="N147" i="21"/>
  <c r="E166" i="21"/>
  <c r="K133" i="21"/>
  <c r="N133" i="21"/>
  <c r="N146" i="21"/>
  <c r="E158" i="21"/>
  <c r="E181" i="21"/>
  <c r="E185" i="21"/>
  <c r="E222" i="21"/>
  <c r="E159" i="21"/>
  <c r="K129" i="21"/>
  <c r="N129" i="21"/>
  <c r="E113" i="21"/>
  <c r="E92" i="21"/>
  <c r="E73" i="22"/>
  <c r="E77" i="21"/>
  <c r="D50" i="21"/>
  <c r="D51" i="21"/>
  <c r="D50" i="22"/>
  <c r="E45" i="22"/>
  <c r="E71" i="22"/>
  <c r="E75" i="22"/>
  <c r="E91" i="22"/>
  <c r="G150" i="21"/>
  <c r="E36" i="22"/>
  <c r="D51" i="22"/>
  <c r="E223" i="21"/>
  <c r="E48" i="21"/>
  <c r="E74" i="21"/>
  <c r="E209" i="21"/>
  <c r="E44" i="22"/>
  <c r="E92" i="22"/>
  <c r="M150" i="22"/>
  <c r="K146" i="21"/>
  <c r="C160" i="21"/>
  <c r="D93" i="22"/>
  <c r="L134" i="21"/>
  <c r="L133" i="21"/>
  <c r="L149" i="21"/>
  <c r="D160" i="21"/>
  <c r="E208" i="21"/>
  <c r="E36" i="21"/>
  <c r="C51" i="21"/>
  <c r="E72" i="21"/>
  <c r="E112" i="21"/>
  <c r="M143" i="21"/>
  <c r="M145" i="21"/>
  <c r="D150" i="21"/>
  <c r="L150" i="21" s="1"/>
  <c r="D93" i="21"/>
  <c r="K149" i="22"/>
  <c r="M128" i="21"/>
  <c r="E167" i="21"/>
  <c r="E35" i="21"/>
  <c r="E71" i="21"/>
  <c r="E75" i="21"/>
  <c r="E157" i="21"/>
  <c r="E179" i="21"/>
  <c r="E183" i="21"/>
  <c r="E149" i="22"/>
  <c r="E222" i="22"/>
  <c r="E46" i="22"/>
  <c r="L149" i="22"/>
  <c r="N145" i="21"/>
  <c r="E199" i="21"/>
  <c r="E46" i="21"/>
  <c r="E73" i="21"/>
  <c r="K145" i="21"/>
  <c r="E170" i="21"/>
  <c r="E169" i="22"/>
  <c r="E183" i="22"/>
  <c r="E34" i="22"/>
  <c r="E45" i="21"/>
  <c r="N143" i="21"/>
  <c r="E34" i="21"/>
  <c r="C50" i="21"/>
  <c r="E70" i="21"/>
  <c r="E90" i="21"/>
  <c r="E178" i="21"/>
  <c r="E182" i="21"/>
  <c r="E197" i="21"/>
  <c r="E166" i="22"/>
  <c r="E181" i="22"/>
  <c r="E208" i="22"/>
  <c r="E221" i="22"/>
  <c r="K144" i="22"/>
  <c r="L144" i="22"/>
  <c r="N144" i="22"/>
  <c r="M135" i="22"/>
  <c r="N135" i="22"/>
  <c r="L135" i="22"/>
  <c r="N134" i="22"/>
  <c r="M134" i="22"/>
  <c r="C51" i="22"/>
  <c r="K134" i="22"/>
  <c r="L150" i="22"/>
  <c r="E170" i="22"/>
  <c r="L134" i="22"/>
  <c r="N150" i="22"/>
  <c r="K150" i="22"/>
  <c r="M128" i="22"/>
  <c r="K128" i="22"/>
  <c r="M144" i="22"/>
  <c r="L128" i="22"/>
  <c r="F149" i="22"/>
  <c r="N149" i="22" s="1"/>
  <c r="E167" i="22"/>
  <c r="C93" i="22"/>
  <c r="C135" i="22"/>
  <c r="K135" i="22" s="1"/>
  <c r="L131" i="22"/>
  <c r="E171" i="22"/>
  <c r="K143" i="22"/>
  <c r="N128" i="22"/>
  <c r="M131" i="22"/>
  <c r="L143" i="22"/>
  <c r="N131" i="22"/>
  <c r="E168" i="21"/>
  <c r="K149" i="21"/>
  <c r="M144" i="21"/>
  <c r="N144" i="21"/>
  <c r="C150" i="21"/>
  <c r="M150" i="21"/>
  <c r="M134" i="21"/>
  <c r="L135" i="21"/>
  <c r="N150" i="21"/>
  <c r="K134" i="21"/>
  <c r="M135" i="21"/>
  <c r="K143" i="21"/>
  <c r="K128" i="21"/>
  <c r="E149" i="21"/>
  <c r="M149" i="21" s="1"/>
  <c r="E47" i="21"/>
  <c r="L128" i="21"/>
  <c r="F149" i="21"/>
  <c r="N149" i="21" s="1"/>
  <c r="N128" i="21"/>
  <c r="L143" i="21"/>
  <c r="K131" i="21"/>
  <c r="L131" i="21"/>
  <c r="E171" i="21"/>
  <c r="M131" i="21"/>
  <c r="C93" i="21"/>
  <c r="N131" i="21"/>
  <c r="E214" i="20"/>
  <c r="E213" i="20"/>
  <c r="E185" i="20"/>
  <c r="E184" i="20"/>
  <c r="E159" i="20"/>
  <c r="L147" i="20"/>
  <c r="L145" i="20"/>
  <c r="J150" i="20"/>
  <c r="I150" i="20"/>
  <c r="H150" i="20"/>
  <c r="G150" i="20"/>
  <c r="F150" i="20"/>
  <c r="E150" i="20"/>
  <c r="D150" i="20"/>
  <c r="C150" i="20"/>
  <c r="I149" i="20"/>
  <c r="H149" i="20"/>
  <c r="D149" i="20"/>
  <c r="J135" i="20"/>
  <c r="I135" i="20"/>
  <c r="H135" i="20"/>
  <c r="G135" i="20"/>
  <c r="F135" i="20"/>
  <c r="M131" i="20"/>
  <c r="D135" i="20"/>
  <c r="C135" i="20"/>
  <c r="N130" i="20"/>
  <c r="M130" i="20"/>
  <c r="L130" i="20"/>
  <c r="K130" i="20"/>
  <c r="N129" i="20"/>
  <c r="M129" i="20"/>
  <c r="L129" i="20"/>
  <c r="K129" i="20"/>
  <c r="J134" i="20"/>
  <c r="I134" i="20"/>
  <c r="H134" i="20"/>
  <c r="G134" i="20"/>
  <c r="E134" i="20"/>
  <c r="D134" i="20"/>
  <c r="C134" i="20"/>
  <c r="E76" i="20"/>
  <c r="E35" i="20"/>
  <c r="E207" i="20"/>
  <c r="B11" i="20"/>
  <c r="E158" i="20" l="1"/>
  <c r="E181" i="20"/>
  <c r="M133" i="20"/>
  <c r="E212" i="20"/>
  <c r="E50" i="21"/>
  <c r="E50" i="22"/>
  <c r="E160" i="22"/>
  <c r="E77" i="20"/>
  <c r="E198" i="20"/>
  <c r="E160" i="21"/>
  <c r="N134" i="21"/>
  <c r="E166" i="20"/>
  <c r="E93" i="22"/>
  <c r="K150" i="21"/>
  <c r="E183" i="20"/>
  <c r="E70" i="20"/>
  <c r="E74" i="20"/>
  <c r="E90" i="20"/>
  <c r="E182" i="20"/>
  <c r="E208" i="20"/>
  <c r="E223" i="20"/>
  <c r="E210" i="20"/>
  <c r="E51" i="21"/>
  <c r="K143" i="20"/>
  <c r="K146" i="20"/>
  <c r="K147" i="20"/>
  <c r="M149" i="22"/>
  <c r="M147" i="20"/>
  <c r="L146" i="20"/>
  <c r="M143" i="20"/>
  <c r="M145" i="20"/>
  <c r="M146" i="20"/>
  <c r="N143" i="20"/>
  <c r="N146" i="20"/>
  <c r="N147" i="20"/>
  <c r="E167" i="20"/>
  <c r="E92" i="20"/>
  <c r="E180" i="20"/>
  <c r="E199" i="20"/>
  <c r="E221" i="20"/>
  <c r="N128" i="20"/>
  <c r="K132" i="20"/>
  <c r="K133" i="20"/>
  <c r="L132" i="20"/>
  <c r="L133" i="20"/>
  <c r="N133" i="20"/>
  <c r="N132" i="20"/>
  <c r="M132" i="20"/>
  <c r="E44" i="20"/>
  <c r="E209" i="20"/>
  <c r="K145" i="20"/>
  <c r="E51" i="22"/>
  <c r="J149" i="20"/>
  <c r="D160" i="20"/>
  <c r="E91" i="20"/>
  <c r="E114" i="20"/>
  <c r="E73" i="20"/>
  <c r="E200" i="20"/>
  <c r="E222" i="20"/>
  <c r="N145" i="20"/>
  <c r="L143" i="20"/>
  <c r="E157" i="20"/>
  <c r="C160" i="20"/>
  <c r="D51" i="20"/>
  <c r="E45" i="20"/>
  <c r="E71" i="20"/>
  <c r="E179" i="20"/>
  <c r="E169" i="21"/>
  <c r="M150" i="20"/>
  <c r="N144" i="20"/>
  <c r="E178" i="20"/>
  <c r="G149" i="20"/>
  <c r="E93" i="21"/>
  <c r="E37" i="20"/>
  <c r="E47" i="20"/>
  <c r="E36" i="20"/>
  <c r="E46" i="20"/>
  <c r="E34" i="20"/>
  <c r="C50" i="20"/>
  <c r="E48" i="20"/>
  <c r="E72" i="20"/>
  <c r="K150" i="20"/>
  <c r="E112" i="20"/>
  <c r="N135" i="20"/>
  <c r="D93" i="20"/>
  <c r="E75" i="20"/>
  <c r="E197" i="20"/>
  <c r="E113" i="20"/>
  <c r="C149" i="20"/>
  <c r="E168" i="20"/>
  <c r="L149" i="20"/>
  <c r="L150" i="20"/>
  <c r="N150" i="20"/>
  <c r="F149" i="20"/>
  <c r="E149" i="20"/>
  <c r="M149" i="20" s="1"/>
  <c r="E135" i="20"/>
  <c r="M135" i="20" s="1"/>
  <c r="M134" i="20"/>
  <c r="K134" i="20"/>
  <c r="K135" i="20"/>
  <c r="L134" i="20"/>
  <c r="L135" i="20"/>
  <c r="F134" i="20"/>
  <c r="N134" i="20" s="1"/>
  <c r="C51" i="20"/>
  <c r="K131" i="20"/>
  <c r="K144" i="20"/>
  <c r="E170" i="20"/>
  <c r="L131" i="20"/>
  <c r="M144" i="20"/>
  <c r="D50" i="20"/>
  <c r="C93" i="20"/>
  <c r="M128" i="20"/>
  <c r="N131" i="20"/>
  <c r="E171" i="20"/>
  <c r="L144" i="20"/>
  <c r="K128" i="20"/>
  <c r="L128" i="20"/>
  <c r="E160" i="20" l="1"/>
  <c r="K149" i="20"/>
  <c r="N149" i="20"/>
  <c r="E169" i="20"/>
  <c r="E51" i="20"/>
  <c r="E50" i="20"/>
  <c r="E93" i="20"/>
  <c r="E214" i="19" l="1"/>
  <c r="E213" i="19"/>
  <c r="E212" i="19"/>
  <c r="E198" i="19"/>
  <c r="E184" i="19"/>
  <c r="E181" i="19"/>
  <c r="M147" i="19"/>
  <c r="L147" i="19"/>
  <c r="M146" i="19"/>
  <c r="L146" i="19"/>
  <c r="L145" i="19"/>
  <c r="J150" i="19"/>
  <c r="I150" i="19"/>
  <c r="G150" i="19"/>
  <c r="M144" i="19"/>
  <c r="D150" i="19"/>
  <c r="J149" i="19"/>
  <c r="I149" i="19"/>
  <c r="G149" i="19"/>
  <c r="M143" i="19"/>
  <c r="D149" i="19"/>
  <c r="C149" i="19"/>
  <c r="M132" i="19"/>
  <c r="L132" i="19"/>
  <c r="I135" i="19"/>
  <c r="H135" i="19"/>
  <c r="F135" i="19"/>
  <c r="E135" i="19"/>
  <c r="D135" i="19"/>
  <c r="C135" i="19"/>
  <c r="N130" i="19"/>
  <c r="M130" i="19"/>
  <c r="L130" i="19"/>
  <c r="K130" i="19"/>
  <c r="N129" i="19"/>
  <c r="M129" i="19"/>
  <c r="L129" i="19"/>
  <c r="J134" i="19"/>
  <c r="I134" i="19"/>
  <c r="H134" i="19"/>
  <c r="E134" i="19"/>
  <c r="D134" i="19"/>
  <c r="E76" i="19"/>
  <c r="E48" i="19"/>
  <c r="E207" i="19"/>
  <c r="H150" i="19"/>
  <c r="H149" i="19"/>
  <c r="B11" i="19"/>
  <c r="K132" i="19" l="1"/>
  <c r="E77" i="19"/>
  <c r="N132" i="19"/>
  <c r="E34" i="19"/>
  <c r="E159" i="19"/>
  <c r="E70" i="19"/>
  <c r="E74" i="19"/>
  <c r="E114" i="19"/>
  <c r="E179" i="19"/>
  <c r="J135" i="19"/>
  <c r="N135" i="19" s="1"/>
  <c r="G135" i="19"/>
  <c r="K135" i="19" s="1"/>
  <c r="E210" i="19"/>
  <c r="E36" i="19"/>
  <c r="E72" i="19"/>
  <c r="E92" i="19"/>
  <c r="E113" i="19"/>
  <c r="E208" i="19"/>
  <c r="E223" i="19"/>
  <c r="G134" i="19"/>
  <c r="L133" i="19"/>
  <c r="E180" i="19"/>
  <c r="E209" i="19"/>
  <c r="E200" i="19"/>
  <c r="E197" i="19"/>
  <c r="E166" i="19"/>
  <c r="K147" i="19"/>
  <c r="D160" i="19"/>
  <c r="E182" i="19"/>
  <c r="N143" i="19"/>
  <c r="N147" i="19"/>
  <c r="M133" i="19"/>
  <c r="E45" i="19"/>
  <c r="E91" i="19"/>
  <c r="K146" i="19"/>
  <c r="C160" i="19"/>
  <c r="E170" i="19"/>
  <c r="E199" i="19"/>
  <c r="E221" i="19"/>
  <c r="E37" i="19"/>
  <c r="E73" i="19"/>
  <c r="E158" i="19"/>
  <c r="E185" i="19"/>
  <c r="E222" i="19"/>
  <c r="N128" i="19"/>
  <c r="N133" i="19"/>
  <c r="N144" i="19"/>
  <c r="N145" i="19"/>
  <c r="N146" i="19"/>
  <c r="D50" i="19"/>
  <c r="L143" i="19"/>
  <c r="C51" i="19"/>
  <c r="C50" i="19"/>
  <c r="C93" i="19"/>
  <c r="K131" i="19"/>
  <c r="C134" i="19"/>
  <c r="M128" i="19"/>
  <c r="D51" i="19"/>
  <c r="L150" i="19"/>
  <c r="E183" i="19"/>
  <c r="E112" i="19"/>
  <c r="K133" i="19"/>
  <c r="E90" i="19"/>
  <c r="E171" i="19"/>
  <c r="K145" i="19"/>
  <c r="F150" i="19"/>
  <c r="N150" i="19" s="1"/>
  <c r="M145" i="19"/>
  <c r="E150" i="19"/>
  <c r="M150" i="19" s="1"/>
  <c r="E35" i="19"/>
  <c r="E71" i="19"/>
  <c r="E75" i="19"/>
  <c r="E178" i="19"/>
  <c r="C150" i="19"/>
  <c r="K150" i="19" s="1"/>
  <c r="K143" i="19"/>
  <c r="K129" i="19"/>
  <c r="L134" i="19"/>
  <c r="M134" i="19"/>
  <c r="E46" i="19"/>
  <c r="K149" i="19"/>
  <c r="L135" i="19"/>
  <c r="L149" i="19"/>
  <c r="M135" i="19"/>
  <c r="K144" i="19"/>
  <c r="E47" i="19"/>
  <c r="L131" i="19"/>
  <c r="L144" i="19"/>
  <c r="E167" i="19"/>
  <c r="M131" i="19"/>
  <c r="E149" i="19"/>
  <c r="M149" i="19" s="1"/>
  <c r="E157" i="19"/>
  <c r="F134" i="19"/>
  <c r="N134" i="19" s="1"/>
  <c r="N131" i="19"/>
  <c r="F149" i="19"/>
  <c r="N149" i="19" s="1"/>
  <c r="D93" i="19"/>
  <c r="K128" i="19"/>
  <c r="E168" i="19"/>
  <c r="E44" i="19"/>
  <c r="L128" i="19"/>
  <c r="E160" i="19" l="1"/>
  <c r="K134" i="19"/>
  <c r="E51" i="19"/>
  <c r="E50" i="19"/>
  <c r="E93" i="19"/>
  <c r="E169" i="19"/>
  <c r="E214" i="18" l="1"/>
  <c r="E212" i="18"/>
  <c r="E198" i="18"/>
  <c r="L147" i="18"/>
  <c r="L146" i="18"/>
  <c r="L145" i="18"/>
  <c r="J150" i="18"/>
  <c r="I150" i="18"/>
  <c r="F150" i="18"/>
  <c r="D150" i="18"/>
  <c r="C150" i="18"/>
  <c r="J149" i="18"/>
  <c r="H149" i="18"/>
  <c r="L143" i="18"/>
  <c r="M132" i="18"/>
  <c r="I135" i="18"/>
  <c r="H135" i="18"/>
  <c r="E135" i="18"/>
  <c r="D135" i="18"/>
  <c r="M130" i="18"/>
  <c r="L130" i="18"/>
  <c r="M129" i="18"/>
  <c r="C134" i="18"/>
  <c r="E76" i="18"/>
  <c r="E207" i="18"/>
  <c r="H150" i="18"/>
  <c r="F149" i="18"/>
  <c r="B11" i="18"/>
  <c r="B11" i="1"/>
  <c r="B11" i="6"/>
  <c r="B11" i="7"/>
  <c r="B11" i="8"/>
  <c r="B11" i="9"/>
  <c r="B11" i="10"/>
  <c r="B11" i="16"/>
  <c r="B11" i="12"/>
  <c r="B11" i="13"/>
  <c r="B11" i="14"/>
  <c r="B11" i="15"/>
  <c r="B11" i="17"/>
  <c r="N130" i="18" l="1"/>
  <c r="L132" i="18"/>
  <c r="E179" i="18"/>
  <c r="E183" i="18"/>
  <c r="E178" i="18"/>
  <c r="E213" i="18"/>
  <c r="K130" i="18"/>
  <c r="E197" i="18"/>
  <c r="E208" i="18"/>
  <c r="E181" i="18"/>
  <c r="E185" i="18"/>
  <c r="E70" i="18"/>
  <c r="E74" i="18"/>
  <c r="E114" i="18"/>
  <c r="N133" i="18"/>
  <c r="E72" i="18"/>
  <c r="E92" i="18"/>
  <c r="E112" i="18"/>
  <c r="J134" i="18"/>
  <c r="L129" i="18"/>
  <c r="E184" i="18"/>
  <c r="E209" i="18"/>
  <c r="C160" i="17"/>
  <c r="E166" i="18"/>
  <c r="D160" i="18"/>
  <c r="C135" i="18"/>
  <c r="F135" i="18"/>
  <c r="E35" i="18"/>
  <c r="E45" i="18"/>
  <c r="K129" i="18"/>
  <c r="K132" i="18"/>
  <c r="K133" i="18"/>
  <c r="K143" i="18"/>
  <c r="K145" i="18"/>
  <c r="K146" i="18"/>
  <c r="K147" i="18"/>
  <c r="C160" i="18"/>
  <c r="E167" i="18"/>
  <c r="D160" i="17"/>
  <c r="E200" i="18"/>
  <c r="E222" i="18"/>
  <c r="M145" i="18"/>
  <c r="M128" i="18"/>
  <c r="M133" i="18"/>
  <c r="M143" i="18"/>
  <c r="I149" i="18"/>
  <c r="J135" i="18"/>
  <c r="D134" i="18"/>
  <c r="E37" i="18"/>
  <c r="E47" i="18"/>
  <c r="E150" i="18"/>
  <c r="M150" i="18" s="1"/>
  <c r="L144" i="18"/>
  <c r="E46" i="18"/>
  <c r="E71" i="18"/>
  <c r="E75" i="18"/>
  <c r="D93" i="18"/>
  <c r="L133" i="18"/>
  <c r="E180" i="18"/>
  <c r="E221" i="18"/>
  <c r="I134" i="18"/>
  <c r="N128" i="18"/>
  <c r="N129" i="18"/>
  <c r="N132" i="18"/>
  <c r="N145" i="18"/>
  <c r="N146" i="18"/>
  <c r="N147" i="18"/>
  <c r="E158" i="18"/>
  <c r="E34" i="18"/>
  <c r="E48" i="18"/>
  <c r="E73" i="18"/>
  <c r="E77" i="18"/>
  <c r="E113" i="18"/>
  <c r="G135" i="18"/>
  <c r="E159" i="18"/>
  <c r="E182" i="18"/>
  <c r="E223" i="18"/>
  <c r="E157" i="18"/>
  <c r="E168" i="18"/>
  <c r="M146" i="18"/>
  <c r="M147" i="18"/>
  <c r="E199" i="18"/>
  <c r="E210" i="18"/>
  <c r="L135" i="18"/>
  <c r="N144" i="18"/>
  <c r="H134" i="18"/>
  <c r="G149" i="18"/>
  <c r="E170" i="18"/>
  <c r="D50" i="18"/>
  <c r="E36" i="18"/>
  <c r="C93" i="18"/>
  <c r="G150" i="18"/>
  <c r="K150" i="18" s="1"/>
  <c r="N149" i="18"/>
  <c r="M144" i="18"/>
  <c r="C149" i="18"/>
  <c r="M135" i="18"/>
  <c r="G134" i="18"/>
  <c r="K134" i="18" s="1"/>
  <c r="E91" i="18"/>
  <c r="D51" i="18"/>
  <c r="C50" i="18"/>
  <c r="L150" i="18"/>
  <c r="N150" i="18"/>
  <c r="E90" i="18"/>
  <c r="F134" i="18"/>
  <c r="N143" i="18"/>
  <c r="E44" i="18"/>
  <c r="C51" i="18"/>
  <c r="K131" i="18"/>
  <c r="K144" i="18"/>
  <c r="L131" i="18"/>
  <c r="D149" i="18"/>
  <c r="L149" i="18" s="1"/>
  <c r="E134" i="18"/>
  <c r="M131" i="18"/>
  <c r="E149" i="18"/>
  <c r="N131" i="18"/>
  <c r="E171" i="18"/>
  <c r="K128" i="18"/>
  <c r="L128" i="18"/>
  <c r="E223" i="17"/>
  <c r="E213" i="17"/>
  <c r="E212" i="17"/>
  <c r="E210" i="17"/>
  <c r="E209" i="17"/>
  <c r="E208" i="17"/>
  <c r="E207" i="17"/>
  <c r="E200" i="17"/>
  <c r="E199" i="17"/>
  <c r="E197" i="17"/>
  <c r="E184" i="17"/>
  <c r="E182" i="17"/>
  <c r="E181" i="17"/>
  <c r="E180" i="17"/>
  <c r="E179" i="17"/>
  <c r="E178" i="17"/>
  <c r="E168" i="17"/>
  <c r="E167" i="17"/>
  <c r="E159" i="17"/>
  <c r="E158" i="17"/>
  <c r="E157" i="17"/>
  <c r="I149" i="17"/>
  <c r="N147" i="17"/>
  <c r="M147" i="17"/>
  <c r="L147" i="17"/>
  <c r="K147" i="17"/>
  <c r="N146" i="17"/>
  <c r="L146" i="17"/>
  <c r="K146" i="17"/>
  <c r="N145" i="17"/>
  <c r="M145" i="17"/>
  <c r="L145" i="17"/>
  <c r="K145" i="17"/>
  <c r="I150" i="17"/>
  <c r="H150" i="17"/>
  <c r="N144" i="17"/>
  <c r="M144" i="17"/>
  <c r="D150" i="17"/>
  <c r="C150" i="17"/>
  <c r="J149" i="17"/>
  <c r="H149" i="17"/>
  <c r="G149" i="17"/>
  <c r="F149" i="17"/>
  <c r="E149" i="17"/>
  <c r="L143" i="17"/>
  <c r="K143" i="17"/>
  <c r="N133" i="17"/>
  <c r="M133" i="17"/>
  <c r="L133" i="17"/>
  <c r="K133" i="17"/>
  <c r="N132" i="17"/>
  <c r="M132" i="17"/>
  <c r="L132" i="17"/>
  <c r="K132" i="17"/>
  <c r="J135" i="17"/>
  <c r="I135" i="17"/>
  <c r="H135" i="17"/>
  <c r="G135" i="17"/>
  <c r="F135" i="17"/>
  <c r="E135" i="17"/>
  <c r="D135" i="17"/>
  <c r="C135" i="17"/>
  <c r="N130" i="17"/>
  <c r="M130" i="17"/>
  <c r="L130" i="17"/>
  <c r="K130" i="17"/>
  <c r="N129" i="17"/>
  <c r="M129" i="17"/>
  <c r="L129" i="17"/>
  <c r="K129" i="17"/>
  <c r="J134" i="17"/>
  <c r="I134" i="17"/>
  <c r="H134" i="17"/>
  <c r="G134" i="17"/>
  <c r="F134" i="17"/>
  <c r="M128" i="17"/>
  <c r="D134" i="17"/>
  <c r="C134" i="17"/>
  <c r="E114" i="17"/>
  <c r="E112" i="17"/>
  <c r="E92" i="17"/>
  <c r="E77" i="17"/>
  <c r="E76" i="17"/>
  <c r="E73" i="17"/>
  <c r="E72" i="17"/>
  <c r="E70" i="17"/>
  <c r="E46" i="17"/>
  <c r="E37" i="17"/>
  <c r="E35" i="17"/>
  <c r="E160" i="18" l="1"/>
  <c r="E160" i="17"/>
  <c r="N134" i="18"/>
  <c r="N135" i="18"/>
  <c r="K135" i="18"/>
  <c r="M149" i="18"/>
  <c r="L134" i="18"/>
  <c r="E169" i="18"/>
  <c r="K149" i="18"/>
  <c r="M134" i="18"/>
  <c r="E93" i="18"/>
  <c r="E50" i="18"/>
  <c r="E51" i="18"/>
  <c r="L150" i="17"/>
  <c r="M135" i="17"/>
  <c r="L135" i="17"/>
  <c r="L134" i="17"/>
  <c r="N134" i="17"/>
  <c r="N135" i="17"/>
  <c r="N149" i="17"/>
  <c r="M146" i="17"/>
  <c r="F150" i="17"/>
  <c r="C93" i="17"/>
  <c r="C50" i="17"/>
  <c r="G150" i="17"/>
  <c r="K150" i="17" s="1"/>
  <c r="E166" i="17"/>
  <c r="E222" i="17"/>
  <c r="E36" i="17"/>
  <c r="D93" i="17"/>
  <c r="M149" i="17"/>
  <c r="E169" i="17"/>
  <c r="D50" i="17"/>
  <c r="E71" i="17"/>
  <c r="E75" i="17"/>
  <c r="E91" i="17"/>
  <c r="E198" i="17"/>
  <c r="C149" i="17"/>
  <c r="K149" i="17" s="1"/>
  <c r="E221" i="17"/>
  <c r="E34" i="17"/>
  <c r="E47" i="17"/>
  <c r="E113" i="17"/>
  <c r="E183" i="17"/>
  <c r="D51" i="17"/>
  <c r="E48" i="17"/>
  <c r="E150" i="17"/>
  <c r="M150" i="17" s="1"/>
  <c r="E74" i="17"/>
  <c r="E45" i="17"/>
  <c r="K134" i="17"/>
  <c r="K135" i="17"/>
  <c r="N131" i="17"/>
  <c r="J150" i="17"/>
  <c r="E185" i="17"/>
  <c r="E214" i="17"/>
  <c r="E134" i="17"/>
  <c r="M134" i="17" s="1"/>
  <c r="E90" i="17"/>
  <c r="E44" i="17"/>
  <c r="C51" i="17"/>
  <c r="K131" i="17"/>
  <c r="K144" i="17"/>
  <c r="E170" i="17"/>
  <c r="L131" i="17"/>
  <c r="L144" i="17"/>
  <c r="D149" i="17"/>
  <c r="L149" i="17" s="1"/>
  <c r="M143" i="17"/>
  <c r="N128" i="17"/>
  <c r="M131" i="17"/>
  <c r="E171" i="17"/>
  <c r="K128" i="17"/>
  <c r="N143" i="17"/>
  <c r="L128" i="17"/>
  <c r="E50" i="17" l="1"/>
  <c r="E93" i="17"/>
  <c r="N150" i="17"/>
  <c r="E51" i="17"/>
  <c r="E213" i="16" l="1"/>
  <c r="E184" i="16"/>
  <c r="E159" i="16"/>
  <c r="M147" i="16"/>
  <c r="L147" i="16"/>
  <c r="L146" i="16"/>
  <c r="L145" i="16"/>
  <c r="J150" i="16"/>
  <c r="I150" i="16"/>
  <c r="G150" i="16"/>
  <c r="M144" i="16"/>
  <c r="D150" i="16"/>
  <c r="J149" i="16"/>
  <c r="I149" i="16"/>
  <c r="E149" i="16"/>
  <c r="D149" i="16"/>
  <c r="M132" i="16"/>
  <c r="L132" i="16"/>
  <c r="J135" i="16"/>
  <c r="I135" i="16"/>
  <c r="H135" i="16"/>
  <c r="G135" i="16"/>
  <c r="E135" i="16"/>
  <c r="D135" i="16"/>
  <c r="N130" i="16"/>
  <c r="M130" i="16"/>
  <c r="L130" i="16"/>
  <c r="K130" i="16"/>
  <c r="M129" i="16"/>
  <c r="L129" i="16"/>
  <c r="I134" i="16"/>
  <c r="H134" i="16"/>
  <c r="G134" i="16"/>
  <c r="E134" i="16"/>
  <c r="E35" i="16"/>
  <c r="E207" i="16"/>
  <c r="H149" i="16"/>
  <c r="H150" i="16"/>
  <c r="E184" i="15"/>
  <c r="E180" i="15"/>
  <c r="N147" i="15"/>
  <c r="M147" i="15"/>
  <c r="L146" i="15"/>
  <c r="M145" i="15"/>
  <c r="L145" i="15"/>
  <c r="J150" i="15"/>
  <c r="I150" i="15"/>
  <c r="H150" i="15"/>
  <c r="F150" i="15"/>
  <c r="E150" i="15"/>
  <c r="C150" i="15"/>
  <c r="J149" i="15"/>
  <c r="I149" i="15"/>
  <c r="H149" i="15"/>
  <c r="G149" i="15"/>
  <c r="F149" i="15"/>
  <c r="E149" i="15"/>
  <c r="L143" i="15"/>
  <c r="M133" i="15"/>
  <c r="L133" i="15"/>
  <c r="N132" i="15"/>
  <c r="M132" i="15"/>
  <c r="L132" i="15"/>
  <c r="K132" i="15"/>
  <c r="I135" i="15"/>
  <c r="E135" i="15"/>
  <c r="N130" i="15"/>
  <c r="M130" i="15"/>
  <c r="N129" i="15"/>
  <c r="M129" i="15"/>
  <c r="L129" i="15"/>
  <c r="K129" i="15"/>
  <c r="J134" i="15"/>
  <c r="I134" i="15"/>
  <c r="H134" i="15"/>
  <c r="F134" i="15"/>
  <c r="M128" i="15"/>
  <c r="D134" i="15"/>
  <c r="C134" i="15"/>
  <c r="E76" i="15"/>
  <c r="E207" i="15"/>
  <c r="E214" i="14"/>
  <c r="E213" i="14"/>
  <c r="E212" i="14"/>
  <c r="E198" i="14"/>
  <c r="M147" i="14"/>
  <c r="L147" i="14"/>
  <c r="L146" i="14"/>
  <c r="J150" i="14"/>
  <c r="I150" i="14"/>
  <c r="H150" i="14"/>
  <c r="E150" i="14"/>
  <c r="D150" i="14"/>
  <c r="C150" i="14"/>
  <c r="J149" i="14"/>
  <c r="I149" i="14"/>
  <c r="H149" i="14"/>
  <c r="F149" i="14"/>
  <c r="E149" i="14"/>
  <c r="D149" i="14"/>
  <c r="M132" i="14"/>
  <c r="L132" i="14"/>
  <c r="H135" i="14"/>
  <c r="M131" i="14"/>
  <c r="L131" i="14"/>
  <c r="N130" i="14"/>
  <c r="M130" i="14"/>
  <c r="L130" i="14"/>
  <c r="K130" i="14"/>
  <c r="M129" i="14"/>
  <c r="E134" i="14"/>
  <c r="E76" i="14"/>
  <c r="E207" i="14"/>
  <c r="E159" i="9"/>
  <c r="E159" i="7"/>
  <c r="E159" i="10" l="1"/>
  <c r="G134" i="15"/>
  <c r="K134" i="15" s="1"/>
  <c r="E159" i="15"/>
  <c r="E213" i="15"/>
  <c r="E159" i="8"/>
  <c r="E198" i="16"/>
  <c r="E214" i="16"/>
  <c r="N133" i="15"/>
  <c r="E212" i="16"/>
  <c r="E77" i="15"/>
  <c r="E183" i="16"/>
  <c r="E179" i="15"/>
  <c r="M133" i="16"/>
  <c r="E76" i="16"/>
  <c r="H134" i="14"/>
  <c r="L128" i="16"/>
  <c r="E158" i="15"/>
  <c r="E158" i="8"/>
  <c r="E200" i="15"/>
  <c r="E208" i="16"/>
  <c r="E178" i="15"/>
  <c r="J134" i="14"/>
  <c r="I134" i="14"/>
  <c r="M134" i="14" s="1"/>
  <c r="E159" i="12"/>
  <c r="E209" i="15"/>
  <c r="J134" i="16"/>
  <c r="L129" i="14"/>
  <c r="E180" i="16"/>
  <c r="E181" i="14"/>
  <c r="E210" i="15"/>
  <c r="E114" i="16"/>
  <c r="E209" i="16"/>
  <c r="E208" i="15"/>
  <c r="E197" i="15"/>
  <c r="E181" i="15"/>
  <c r="E181" i="16"/>
  <c r="L133" i="16"/>
  <c r="D160" i="16"/>
  <c r="K143" i="15"/>
  <c r="K147" i="15"/>
  <c r="L144" i="15"/>
  <c r="L147" i="15"/>
  <c r="C160" i="7"/>
  <c r="C160" i="12"/>
  <c r="D160" i="10"/>
  <c r="D160" i="6"/>
  <c r="C135" i="16"/>
  <c r="K135" i="16" s="1"/>
  <c r="K132" i="16"/>
  <c r="N131" i="16"/>
  <c r="N132" i="16"/>
  <c r="H135" i="15"/>
  <c r="K130" i="15"/>
  <c r="K133" i="15"/>
  <c r="F135" i="15"/>
  <c r="N132" i="14"/>
  <c r="G135" i="15"/>
  <c r="K129" i="16"/>
  <c r="I135" i="14"/>
  <c r="J135" i="15"/>
  <c r="J135" i="14"/>
  <c r="C135" i="15"/>
  <c r="K132" i="14"/>
  <c r="L130" i="15"/>
  <c r="D135" i="15"/>
  <c r="E77" i="16"/>
  <c r="D160" i="7"/>
  <c r="D160" i="12"/>
  <c r="C160" i="6"/>
  <c r="C160" i="10"/>
  <c r="E160" i="10" s="1"/>
  <c r="E158" i="12"/>
  <c r="E159" i="13"/>
  <c r="E72" i="16"/>
  <c r="E92" i="16"/>
  <c r="C160" i="16"/>
  <c r="F134" i="14"/>
  <c r="C160" i="9"/>
  <c r="C160" i="15"/>
  <c r="D160" i="9"/>
  <c r="C160" i="14"/>
  <c r="D160" i="15"/>
  <c r="C160" i="13"/>
  <c r="D160" i="14"/>
  <c r="C160" i="8"/>
  <c r="D160" i="8"/>
  <c r="D160" i="13"/>
  <c r="E114" i="14"/>
  <c r="E35" i="14"/>
  <c r="E45" i="14"/>
  <c r="E75" i="14"/>
  <c r="E91" i="14"/>
  <c r="E167" i="14"/>
  <c r="G150" i="15"/>
  <c r="K150" i="15" s="1"/>
  <c r="M145" i="16"/>
  <c r="M146" i="16"/>
  <c r="E166" i="15"/>
  <c r="N145" i="16"/>
  <c r="L143" i="14"/>
  <c r="E36" i="14"/>
  <c r="E92" i="14"/>
  <c r="E200" i="14"/>
  <c r="E222" i="14"/>
  <c r="E157" i="12"/>
  <c r="E44" i="16"/>
  <c r="E113" i="16"/>
  <c r="E178" i="16"/>
  <c r="E182" i="16"/>
  <c r="E197" i="16"/>
  <c r="E92" i="15"/>
  <c r="E34" i="14"/>
  <c r="E48" i="14"/>
  <c r="E70" i="14"/>
  <c r="E74" i="14"/>
  <c r="E166" i="14"/>
  <c r="E209" i="14"/>
  <c r="D51" i="14"/>
  <c r="K146" i="14"/>
  <c r="M146" i="15"/>
  <c r="D50" i="16"/>
  <c r="E223" i="16"/>
  <c r="E45" i="16"/>
  <c r="E91" i="16"/>
  <c r="E159" i="6"/>
  <c r="E157" i="8"/>
  <c r="E178" i="14"/>
  <c r="E223" i="14"/>
  <c r="E37" i="16"/>
  <c r="E47" i="16"/>
  <c r="E73" i="16"/>
  <c r="K128" i="16"/>
  <c r="K133" i="16"/>
  <c r="K143" i="16"/>
  <c r="K144" i="16"/>
  <c r="K145" i="16"/>
  <c r="K146" i="16"/>
  <c r="K147" i="16"/>
  <c r="E167" i="16"/>
  <c r="E199" i="16"/>
  <c r="E210" i="16"/>
  <c r="E45" i="15"/>
  <c r="E199" i="15"/>
  <c r="E221" i="15"/>
  <c r="E183" i="14"/>
  <c r="E221" i="14"/>
  <c r="E112" i="14"/>
  <c r="E158" i="14"/>
  <c r="E168" i="14"/>
  <c r="M149" i="15"/>
  <c r="M150" i="15"/>
  <c r="E185" i="15"/>
  <c r="E222" i="15"/>
  <c r="E184" i="14"/>
  <c r="N146" i="15"/>
  <c r="L133" i="14"/>
  <c r="L145" i="14"/>
  <c r="E37" i="15"/>
  <c r="E47" i="15"/>
  <c r="E73" i="15"/>
  <c r="E113" i="15"/>
  <c r="E182" i="15"/>
  <c r="E223" i="15"/>
  <c r="E48" i="16"/>
  <c r="E185" i="16"/>
  <c r="E200" i="16"/>
  <c r="N145" i="15"/>
  <c r="C50" i="14"/>
  <c r="M146" i="14"/>
  <c r="M133" i="14"/>
  <c r="M145" i="14"/>
  <c r="D93" i="14"/>
  <c r="E34" i="15"/>
  <c r="E48" i="15"/>
  <c r="E70" i="15"/>
  <c r="E74" i="15"/>
  <c r="N150" i="15"/>
  <c r="E158" i="6"/>
  <c r="D50" i="14"/>
  <c r="N144" i="15"/>
  <c r="E114" i="15"/>
  <c r="E183" i="15"/>
  <c r="E214" i="15"/>
  <c r="E168" i="16"/>
  <c r="E70" i="16"/>
  <c r="E74" i="16"/>
  <c r="E90" i="16"/>
  <c r="E222" i="16"/>
  <c r="C134" i="14"/>
  <c r="M149" i="14"/>
  <c r="E72" i="14"/>
  <c r="E168" i="15"/>
  <c r="E36" i="16"/>
  <c r="E158" i="10"/>
  <c r="N129" i="14"/>
  <c r="N146" i="14"/>
  <c r="N147" i="14"/>
  <c r="E35" i="15"/>
  <c r="E71" i="15"/>
  <c r="E75" i="15"/>
  <c r="K145" i="15"/>
  <c r="K146" i="15"/>
  <c r="C51" i="16"/>
  <c r="E46" i="16"/>
  <c r="N133" i="14"/>
  <c r="N144" i="14"/>
  <c r="N145" i="14"/>
  <c r="M144" i="14"/>
  <c r="E37" i="14"/>
  <c r="E47" i="14"/>
  <c r="E73" i="14"/>
  <c r="E77" i="14"/>
  <c r="E113" i="14"/>
  <c r="K144" i="14"/>
  <c r="G150" i="14"/>
  <c r="K150" i="14" s="1"/>
  <c r="E170" i="14"/>
  <c r="E36" i="15"/>
  <c r="D51" i="15"/>
  <c r="E72" i="15"/>
  <c r="E182" i="14"/>
  <c r="E179" i="16"/>
  <c r="M143" i="16"/>
  <c r="D51" i="16"/>
  <c r="E157" i="6"/>
  <c r="E158" i="7"/>
  <c r="E157" i="10"/>
  <c r="E197" i="14"/>
  <c r="E208" i="14"/>
  <c r="E112" i="15"/>
  <c r="N149" i="15"/>
  <c r="E34" i="16"/>
  <c r="L135" i="16"/>
  <c r="L149" i="16"/>
  <c r="E221" i="16"/>
  <c r="E171" i="14"/>
  <c r="E71" i="14"/>
  <c r="K129" i="14"/>
  <c r="K133" i="14"/>
  <c r="K143" i="14"/>
  <c r="K145" i="14"/>
  <c r="K147" i="14"/>
  <c r="E212" i="15"/>
  <c r="D93" i="16"/>
  <c r="E112" i="16"/>
  <c r="F134" i="16"/>
  <c r="N133" i="16"/>
  <c r="N143" i="16"/>
  <c r="N144" i="16"/>
  <c r="F149" i="16"/>
  <c r="N149" i="16" s="1"/>
  <c r="N146" i="16"/>
  <c r="N147" i="16"/>
  <c r="N149" i="14"/>
  <c r="E167" i="15"/>
  <c r="E46" i="15"/>
  <c r="E198" i="15"/>
  <c r="D150" i="15"/>
  <c r="L150" i="15" s="1"/>
  <c r="C93" i="14"/>
  <c r="E158" i="13"/>
  <c r="C51" i="14"/>
  <c r="D134" i="14"/>
  <c r="E179" i="14"/>
  <c r="C149" i="15"/>
  <c r="K149" i="15" s="1"/>
  <c r="C50" i="15"/>
  <c r="E90" i="15"/>
  <c r="G149" i="16"/>
  <c r="G149" i="14"/>
  <c r="E158" i="9"/>
  <c r="E180" i="14"/>
  <c r="E199" i="14"/>
  <c r="E210" i="14"/>
  <c r="N143" i="15"/>
  <c r="D50" i="15"/>
  <c r="E91" i="15"/>
  <c r="E185" i="14"/>
  <c r="E71" i="16"/>
  <c r="E75" i="16"/>
  <c r="E157" i="16"/>
  <c r="L144" i="16"/>
  <c r="C150" i="16"/>
  <c r="K150" i="16" s="1"/>
  <c r="M149" i="16"/>
  <c r="N129" i="16"/>
  <c r="C50" i="16"/>
  <c r="M134" i="16"/>
  <c r="M135" i="16"/>
  <c r="L150" i="16"/>
  <c r="C134" i="16"/>
  <c r="K134" i="16" s="1"/>
  <c r="C93" i="16"/>
  <c r="M128" i="16"/>
  <c r="E150" i="16"/>
  <c r="M150" i="16" s="1"/>
  <c r="E166" i="16"/>
  <c r="M131" i="16"/>
  <c r="D134" i="16"/>
  <c r="L134" i="16" s="1"/>
  <c r="E158" i="16"/>
  <c r="N128" i="16"/>
  <c r="F150" i="16"/>
  <c r="N150" i="16" s="1"/>
  <c r="F135" i="16"/>
  <c r="N135" i="16" s="1"/>
  <c r="L143" i="16"/>
  <c r="K131" i="16"/>
  <c r="C149" i="16"/>
  <c r="E171" i="16"/>
  <c r="L131" i="16"/>
  <c r="E157" i="15"/>
  <c r="M135" i="15"/>
  <c r="L134" i="15"/>
  <c r="C93" i="15"/>
  <c r="N134" i="15"/>
  <c r="E44" i="15"/>
  <c r="C51" i="15"/>
  <c r="K131" i="15"/>
  <c r="K144" i="15"/>
  <c r="E170" i="15"/>
  <c r="L131" i="15"/>
  <c r="D149" i="15"/>
  <c r="L149" i="15" s="1"/>
  <c r="E134" i="15"/>
  <c r="M134" i="15" s="1"/>
  <c r="M144" i="15"/>
  <c r="N131" i="15"/>
  <c r="E171" i="15"/>
  <c r="M143" i="15"/>
  <c r="D93" i="15"/>
  <c r="M131" i="15"/>
  <c r="K128" i="15"/>
  <c r="N128" i="15"/>
  <c r="L128" i="15"/>
  <c r="M150" i="14"/>
  <c r="F150" i="14"/>
  <c r="N150" i="14" s="1"/>
  <c r="L150" i="14"/>
  <c r="L149" i="14"/>
  <c r="C135" i="14"/>
  <c r="F135" i="14"/>
  <c r="G135" i="14"/>
  <c r="G134" i="14"/>
  <c r="E46" i="14"/>
  <c r="M128" i="14"/>
  <c r="M143" i="14"/>
  <c r="E90" i="14"/>
  <c r="N128" i="14"/>
  <c r="N143" i="14"/>
  <c r="E44" i="14"/>
  <c r="K131" i="14"/>
  <c r="C149" i="14"/>
  <c r="E159" i="14"/>
  <c r="D135" i="14"/>
  <c r="L135" i="14" s="1"/>
  <c r="E135" i="14"/>
  <c r="N131" i="14"/>
  <c r="E157" i="14"/>
  <c r="K128" i="14"/>
  <c r="L144" i="14"/>
  <c r="L128" i="14"/>
  <c r="E157" i="13"/>
  <c r="E157" i="9"/>
  <c r="E157" i="7"/>
  <c r="E159" i="1"/>
  <c r="E214" i="13"/>
  <c r="E213" i="13"/>
  <c r="E212" i="13"/>
  <c r="E198" i="13"/>
  <c r="M147" i="13"/>
  <c r="L147" i="13"/>
  <c r="L146" i="13"/>
  <c r="L145" i="13"/>
  <c r="J150" i="13"/>
  <c r="I150" i="13"/>
  <c r="H150" i="13"/>
  <c r="G150" i="13"/>
  <c r="F150" i="13"/>
  <c r="L144" i="13"/>
  <c r="J149" i="13"/>
  <c r="I149" i="13"/>
  <c r="H149" i="13"/>
  <c r="F149" i="13"/>
  <c r="D149" i="13"/>
  <c r="C149" i="13"/>
  <c r="M132" i="13"/>
  <c r="L132" i="13"/>
  <c r="I135" i="13"/>
  <c r="H135" i="13"/>
  <c r="E135" i="13"/>
  <c r="D135" i="13"/>
  <c r="N130" i="13"/>
  <c r="M130" i="13"/>
  <c r="L130" i="13"/>
  <c r="K130" i="13"/>
  <c r="M129" i="13"/>
  <c r="J134" i="13"/>
  <c r="G134" i="13"/>
  <c r="E76" i="13"/>
  <c r="E207" i="13"/>
  <c r="E185" i="13"/>
  <c r="E184" i="13"/>
  <c r="E183" i="13"/>
  <c r="E182" i="13"/>
  <c r="N134" i="14" l="1"/>
  <c r="L134" i="14"/>
  <c r="E160" i="8"/>
  <c r="L128" i="13"/>
  <c r="E160" i="16"/>
  <c r="E160" i="7"/>
  <c r="E160" i="13"/>
  <c r="E160" i="14"/>
  <c r="E160" i="15"/>
  <c r="E160" i="9"/>
  <c r="E160" i="6"/>
  <c r="E160" i="12"/>
  <c r="E169" i="15"/>
  <c r="H134" i="13"/>
  <c r="I134" i="13"/>
  <c r="E134" i="13"/>
  <c r="N134" i="16"/>
  <c r="E51" i="14"/>
  <c r="E72" i="13"/>
  <c r="E199" i="13"/>
  <c r="E221" i="13"/>
  <c r="E210" i="13"/>
  <c r="E180" i="13"/>
  <c r="M133" i="13"/>
  <c r="E93" i="15"/>
  <c r="N135" i="15"/>
  <c r="K132" i="13"/>
  <c r="N132" i="13"/>
  <c r="L135" i="15"/>
  <c r="K135" i="15"/>
  <c r="M135" i="14"/>
  <c r="N135" i="14"/>
  <c r="E92" i="13"/>
  <c r="D160" i="1"/>
  <c r="C160" i="1"/>
  <c r="E50" i="16"/>
  <c r="J135" i="13"/>
  <c r="E74" i="13"/>
  <c r="E150" i="13"/>
  <c r="M150" i="13" s="1"/>
  <c r="L129" i="13"/>
  <c r="L133" i="13"/>
  <c r="D150" i="13"/>
  <c r="L150" i="13" s="1"/>
  <c r="E51" i="16"/>
  <c r="E93" i="14"/>
  <c r="E166" i="13"/>
  <c r="E157" i="1"/>
  <c r="E50" i="14"/>
  <c r="E181" i="13"/>
  <c r="E200" i="13"/>
  <c r="E222" i="13"/>
  <c r="E70" i="13"/>
  <c r="E114" i="13"/>
  <c r="E208" i="13"/>
  <c r="C51" i="13"/>
  <c r="K134" i="14"/>
  <c r="E51" i="15"/>
  <c r="E169" i="16"/>
  <c r="E50" i="15"/>
  <c r="E169" i="14"/>
  <c r="E223" i="13"/>
  <c r="E158" i="1"/>
  <c r="C135" i="13"/>
  <c r="K146" i="13"/>
  <c r="K145" i="13"/>
  <c r="L135" i="13"/>
  <c r="N133" i="13"/>
  <c r="E48" i="13"/>
  <c r="E77" i="13"/>
  <c r="E113" i="13"/>
  <c r="K133" i="13"/>
  <c r="K147" i="13"/>
  <c r="D134" i="13"/>
  <c r="E178" i="13"/>
  <c r="E197" i="13"/>
  <c r="D50" i="13"/>
  <c r="K149" i="16"/>
  <c r="E170" i="13"/>
  <c r="E71" i="13"/>
  <c r="E36" i="13"/>
  <c r="K129" i="13"/>
  <c r="K144" i="13"/>
  <c r="E75" i="13"/>
  <c r="E46" i="13"/>
  <c r="E37" i="13"/>
  <c r="E47" i="13"/>
  <c r="K149" i="14"/>
  <c r="E93" i="16"/>
  <c r="E167" i="13"/>
  <c r="E179" i="13"/>
  <c r="E209" i="13"/>
  <c r="E170" i="16"/>
  <c r="K135" i="14"/>
  <c r="E34" i="13"/>
  <c r="C50" i="13"/>
  <c r="E73" i="13"/>
  <c r="M143" i="13"/>
  <c r="E149" i="13"/>
  <c r="M149" i="13" s="1"/>
  <c r="E112" i="13"/>
  <c r="F134" i="13"/>
  <c r="N134" i="13" s="1"/>
  <c r="F135" i="13"/>
  <c r="N150" i="13"/>
  <c r="N146" i="13"/>
  <c r="E44" i="13"/>
  <c r="E90" i="13"/>
  <c r="G135" i="13"/>
  <c r="G149" i="13"/>
  <c r="K149" i="13" s="1"/>
  <c r="M146" i="13"/>
  <c r="N143" i="13"/>
  <c r="N149" i="13"/>
  <c r="N145" i="13"/>
  <c r="N147" i="13"/>
  <c r="E35" i="13"/>
  <c r="E91" i="13"/>
  <c r="E168" i="13"/>
  <c r="E171" i="13"/>
  <c r="L149" i="13"/>
  <c r="M145" i="13"/>
  <c r="K143" i="13"/>
  <c r="M135" i="13"/>
  <c r="C134" i="13"/>
  <c r="K134" i="13" s="1"/>
  <c r="N129" i="13"/>
  <c r="D93" i="13"/>
  <c r="D51" i="13"/>
  <c r="M131" i="13"/>
  <c r="M144" i="13"/>
  <c r="E45" i="13"/>
  <c r="N131" i="13"/>
  <c r="N144" i="13"/>
  <c r="K128" i="13"/>
  <c r="C150" i="13"/>
  <c r="K150" i="13" s="1"/>
  <c r="C93" i="13"/>
  <c r="M128" i="13"/>
  <c r="N128" i="13"/>
  <c r="K131" i="13"/>
  <c r="L143" i="13"/>
  <c r="L131" i="13"/>
  <c r="E160" i="1" l="1"/>
  <c r="M134" i="13"/>
  <c r="L134" i="13"/>
  <c r="N135" i="13"/>
  <c r="K135" i="13"/>
  <c r="E51" i="13"/>
  <c r="E50" i="13"/>
  <c r="E169" i="13"/>
  <c r="E93" i="13"/>
  <c r="E223" i="12" l="1"/>
  <c r="E222" i="12"/>
  <c r="E221" i="12"/>
  <c r="E214" i="12"/>
  <c r="E213" i="12"/>
  <c r="E212" i="12"/>
  <c r="E210" i="12"/>
  <c r="E209" i="12"/>
  <c r="E208" i="12"/>
  <c r="E207" i="12"/>
  <c r="E200" i="12"/>
  <c r="E199" i="12"/>
  <c r="E198" i="12"/>
  <c r="E197" i="12"/>
  <c r="E185" i="12"/>
  <c r="E184" i="12"/>
  <c r="E182" i="12"/>
  <c r="E181" i="12"/>
  <c r="E180" i="12"/>
  <c r="E179" i="12"/>
  <c r="E178" i="12"/>
  <c r="E168" i="12"/>
  <c r="E167" i="12"/>
  <c r="E166" i="12"/>
  <c r="J150" i="12"/>
  <c r="I150" i="12"/>
  <c r="H150" i="12"/>
  <c r="C150" i="12"/>
  <c r="G149" i="12"/>
  <c r="F149" i="12"/>
  <c r="E149" i="12"/>
  <c r="D149" i="12"/>
  <c r="N147" i="12"/>
  <c r="M147" i="12"/>
  <c r="L147" i="12"/>
  <c r="K147" i="12"/>
  <c r="N146" i="12"/>
  <c r="M146" i="12"/>
  <c r="L146" i="12"/>
  <c r="K146" i="12"/>
  <c r="N145" i="12"/>
  <c r="M145" i="12"/>
  <c r="L145" i="12"/>
  <c r="K145" i="12"/>
  <c r="M144" i="12"/>
  <c r="G150" i="12"/>
  <c r="F150" i="12"/>
  <c r="E150" i="12"/>
  <c r="L144" i="12"/>
  <c r="K144" i="12"/>
  <c r="J149" i="12"/>
  <c r="I149" i="12"/>
  <c r="H149" i="12"/>
  <c r="N143" i="12"/>
  <c r="M143" i="12"/>
  <c r="L143" i="12"/>
  <c r="C149" i="12"/>
  <c r="N133" i="12"/>
  <c r="M133" i="12"/>
  <c r="L133" i="12"/>
  <c r="K133" i="12"/>
  <c r="N132" i="12"/>
  <c r="M132" i="12"/>
  <c r="L132" i="12"/>
  <c r="K132" i="12"/>
  <c r="J135" i="12"/>
  <c r="I135" i="12"/>
  <c r="H135" i="12"/>
  <c r="G135" i="12"/>
  <c r="F135" i="12"/>
  <c r="M131" i="12"/>
  <c r="D135" i="12"/>
  <c r="C135" i="12"/>
  <c r="N130" i="12"/>
  <c r="M130" i="12"/>
  <c r="L130" i="12"/>
  <c r="K130" i="12"/>
  <c r="N129" i="12"/>
  <c r="M129" i="12"/>
  <c r="L129" i="12"/>
  <c r="K129" i="12"/>
  <c r="J134" i="12"/>
  <c r="I134" i="12"/>
  <c r="H134" i="12"/>
  <c r="G134" i="12"/>
  <c r="F134" i="12"/>
  <c r="E134" i="12"/>
  <c r="D134" i="12"/>
  <c r="C134" i="12"/>
  <c r="E114" i="12"/>
  <c r="E113" i="12"/>
  <c r="E112" i="12"/>
  <c r="C93" i="12"/>
  <c r="E91" i="12"/>
  <c r="D93" i="12"/>
  <c r="E77" i="12"/>
  <c r="E76" i="12"/>
  <c r="E75" i="12"/>
  <c r="E74" i="12"/>
  <c r="E73" i="12"/>
  <c r="E72" i="12"/>
  <c r="E71" i="12"/>
  <c r="E70" i="12"/>
  <c r="E48" i="12"/>
  <c r="D51" i="12"/>
  <c r="E47" i="12"/>
  <c r="E46" i="12"/>
  <c r="D50" i="12"/>
  <c r="E44" i="12"/>
  <c r="E37" i="12"/>
  <c r="E36" i="12"/>
  <c r="E35" i="12"/>
  <c r="E34" i="12"/>
  <c r="M134" i="12" l="1"/>
  <c r="L134" i="12"/>
  <c r="M150" i="12"/>
  <c r="L149" i="12"/>
  <c r="M149" i="12"/>
  <c r="E93" i="12"/>
  <c r="E183" i="12"/>
  <c r="K134" i="12"/>
  <c r="K149" i="12"/>
  <c r="E169" i="12"/>
  <c r="N150" i="12"/>
  <c r="K135" i="12"/>
  <c r="L135" i="12"/>
  <c r="N134" i="12"/>
  <c r="N135" i="12"/>
  <c r="N149" i="12"/>
  <c r="K150" i="12"/>
  <c r="E135" i="12"/>
  <c r="M135" i="12" s="1"/>
  <c r="N131" i="12"/>
  <c r="N144" i="12"/>
  <c r="K128" i="12"/>
  <c r="K143" i="12"/>
  <c r="E170" i="12"/>
  <c r="C50" i="12"/>
  <c r="E50" i="12" s="1"/>
  <c r="E92" i="12"/>
  <c r="L128" i="12"/>
  <c r="D150" i="12"/>
  <c r="L150" i="12" s="1"/>
  <c r="E45" i="12"/>
  <c r="E90" i="12"/>
  <c r="N128" i="12"/>
  <c r="E171" i="12"/>
  <c r="C51" i="12"/>
  <c r="E51" i="12" s="1"/>
  <c r="K131" i="12"/>
  <c r="M128" i="12"/>
  <c r="L131" i="12"/>
  <c r="E214" i="10" l="1"/>
  <c r="E213" i="10"/>
  <c r="E212" i="10"/>
  <c r="E210" i="10"/>
  <c r="E198" i="10"/>
  <c r="E184" i="10"/>
  <c r="E181" i="10"/>
  <c r="E180" i="10"/>
  <c r="N147" i="10"/>
  <c r="M147" i="10"/>
  <c r="L147" i="10"/>
  <c r="K147" i="10"/>
  <c r="L146" i="10"/>
  <c r="M145" i="10"/>
  <c r="L145" i="10"/>
  <c r="J150" i="10"/>
  <c r="I150" i="10"/>
  <c r="H150" i="10"/>
  <c r="F150" i="10"/>
  <c r="E150" i="10"/>
  <c r="L144" i="10"/>
  <c r="J149" i="10"/>
  <c r="I149" i="10"/>
  <c r="H149" i="10"/>
  <c r="E149" i="10"/>
  <c r="D149" i="10"/>
  <c r="M133" i="10"/>
  <c r="L133" i="10"/>
  <c r="M132" i="10"/>
  <c r="L132" i="10"/>
  <c r="K132" i="10"/>
  <c r="J135" i="10"/>
  <c r="I135" i="10"/>
  <c r="H135" i="10"/>
  <c r="G135" i="10"/>
  <c r="F135" i="10"/>
  <c r="E135" i="10"/>
  <c r="D135" i="10"/>
  <c r="C135" i="10"/>
  <c r="M130" i="10"/>
  <c r="L130" i="10"/>
  <c r="K130" i="10"/>
  <c r="M129" i="10"/>
  <c r="L129" i="10"/>
  <c r="K129" i="10"/>
  <c r="I134" i="10"/>
  <c r="H134" i="10"/>
  <c r="G134" i="10"/>
  <c r="F134" i="10"/>
  <c r="M128" i="10"/>
  <c r="D134" i="10"/>
  <c r="E77" i="10"/>
  <c r="E76" i="10"/>
  <c r="E35" i="10"/>
  <c r="E208" i="10"/>
  <c r="E207" i="10"/>
  <c r="E214" i="9"/>
  <c r="E184" i="8"/>
  <c r="E184" i="9"/>
  <c r="L147" i="9"/>
  <c r="N146" i="9"/>
  <c r="M146" i="9"/>
  <c r="L146" i="9"/>
  <c r="K146" i="9"/>
  <c r="L145" i="9"/>
  <c r="J150" i="9"/>
  <c r="I150" i="9"/>
  <c r="H150" i="9"/>
  <c r="G150" i="9"/>
  <c r="F150" i="9"/>
  <c r="M144" i="9"/>
  <c r="L144" i="9"/>
  <c r="K144" i="9"/>
  <c r="I149" i="9"/>
  <c r="H149" i="9"/>
  <c r="D149" i="9"/>
  <c r="C149" i="9"/>
  <c r="N132" i="9"/>
  <c r="M132" i="9"/>
  <c r="L132" i="9"/>
  <c r="K132" i="9"/>
  <c r="J135" i="9"/>
  <c r="I135" i="9"/>
  <c r="H135" i="9"/>
  <c r="G135" i="9"/>
  <c r="F135" i="9"/>
  <c r="E135" i="9"/>
  <c r="D135" i="9"/>
  <c r="C135" i="9"/>
  <c r="M130" i="9"/>
  <c r="L130" i="9"/>
  <c r="N129" i="9"/>
  <c r="L129" i="9"/>
  <c r="K129" i="9"/>
  <c r="D134" i="9"/>
  <c r="C134" i="9"/>
  <c r="E76" i="9"/>
  <c r="E207" i="9"/>
  <c r="E214" i="8"/>
  <c r="E213" i="8"/>
  <c r="E212" i="8"/>
  <c r="E181" i="8"/>
  <c r="L147" i="8"/>
  <c r="K147" i="8"/>
  <c r="M146" i="8"/>
  <c r="L146" i="8"/>
  <c r="L145" i="8"/>
  <c r="J150" i="8"/>
  <c r="I150" i="8"/>
  <c r="H150" i="8"/>
  <c r="G150" i="8"/>
  <c r="F150" i="8"/>
  <c r="E150" i="8"/>
  <c r="D150" i="8"/>
  <c r="C150" i="8"/>
  <c r="J149" i="8"/>
  <c r="I149" i="8"/>
  <c r="H149" i="8"/>
  <c r="G149" i="8"/>
  <c r="N143" i="8"/>
  <c r="M143" i="8"/>
  <c r="D149" i="8"/>
  <c r="C149" i="8"/>
  <c r="N132" i="8"/>
  <c r="M132" i="8"/>
  <c r="L132" i="8"/>
  <c r="K132" i="8"/>
  <c r="H135" i="8"/>
  <c r="N130" i="8"/>
  <c r="M130" i="8"/>
  <c r="L130" i="8"/>
  <c r="K130" i="8"/>
  <c r="N129" i="8"/>
  <c r="M129" i="8"/>
  <c r="L129" i="8"/>
  <c r="K129" i="8"/>
  <c r="H134" i="8"/>
  <c r="G134" i="8"/>
  <c r="C134" i="8"/>
  <c r="E77" i="8"/>
  <c r="E76" i="8"/>
  <c r="E35" i="8"/>
  <c r="E207" i="8"/>
  <c r="F134" i="9" l="1"/>
  <c r="E200" i="10"/>
  <c r="E222" i="10"/>
  <c r="E178" i="10"/>
  <c r="E198" i="8"/>
  <c r="E77" i="9"/>
  <c r="E197" i="10"/>
  <c r="H134" i="9"/>
  <c r="L134" i="9" s="1"/>
  <c r="I134" i="8"/>
  <c r="E179" i="10"/>
  <c r="E183" i="10"/>
  <c r="E209" i="10"/>
  <c r="E199" i="10"/>
  <c r="E210" i="8"/>
  <c r="E179" i="8"/>
  <c r="J134" i="8"/>
  <c r="E210" i="9"/>
  <c r="K133" i="8"/>
  <c r="E185" i="10"/>
  <c r="K133" i="10"/>
  <c r="E223" i="10"/>
  <c r="I134" i="9"/>
  <c r="J134" i="10"/>
  <c r="N134" i="10" s="1"/>
  <c r="E181" i="9"/>
  <c r="F134" i="8"/>
  <c r="E213" i="9"/>
  <c r="E167" i="8"/>
  <c r="E170" i="8"/>
  <c r="E180" i="8"/>
  <c r="E167" i="10"/>
  <c r="E170" i="10"/>
  <c r="E198" i="9"/>
  <c r="E212" i="9"/>
  <c r="E180" i="9"/>
  <c r="E178" i="8"/>
  <c r="E166" i="10"/>
  <c r="E72" i="8"/>
  <c r="M147" i="9"/>
  <c r="N147" i="8"/>
  <c r="G149" i="9"/>
  <c r="K149" i="9" s="1"/>
  <c r="M146" i="10"/>
  <c r="M147" i="8"/>
  <c r="K147" i="9"/>
  <c r="N147" i="9"/>
  <c r="C134" i="10"/>
  <c r="K134" i="10" s="1"/>
  <c r="L133" i="8"/>
  <c r="L133" i="9"/>
  <c r="L128" i="8"/>
  <c r="K133" i="9"/>
  <c r="N130" i="9"/>
  <c r="J135" i="8"/>
  <c r="C135" i="8"/>
  <c r="N129" i="10"/>
  <c r="N130" i="10"/>
  <c r="N132" i="10"/>
  <c r="N133" i="10"/>
  <c r="I135" i="8"/>
  <c r="K130" i="9"/>
  <c r="E135" i="8"/>
  <c r="D135" i="8"/>
  <c r="L135" i="8" s="1"/>
  <c r="F135" i="8"/>
  <c r="G135" i="8"/>
  <c r="E72" i="10"/>
  <c r="J134" i="9"/>
  <c r="J149" i="9"/>
  <c r="K144" i="10"/>
  <c r="K145" i="10"/>
  <c r="K146" i="10"/>
  <c r="E91" i="10"/>
  <c r="E92" i="10"/>
  <c r="G134" i="9"/>
  <c r="K134" i="9" s="1"/>
  <c r="E71" i="9"/>
  <c r="E75" i="9"/>
  <c r="E91" i="9"/>
  <c r="G150" i="10"/>
  <c r="C149" i="10"/>
  <c r="D50" i="8"/>
  <c r="E34" i="10"/>
  <c r="C50" i="10"/>
  <c r="E48" i="10"/>
  <c r="E114" i="10"/>
  <c r="E113" i="8"/>
  <c r="K145" i="8"/>
  <c r="E171" i="8"/>
  <c r="E182" i="10"/>
  <c r="D51" i="8"/>
  <c r="E200" i="8"/>
  <c r="E44" i="9"/>
  <c r="E48" i="9"/>
  <c r="E73" i="9"/>
  <c r="E185" i="9"/>
  <c r="E185" i="8"/>
  <c r="E200" i="9"/>
  <c r="E222" i="9"/>
  <c r="E73" i="10"/>
  <c r="N143" i="10"/>
  <c r="N145" i="10"/>
  <c r="N146" i="10"/>
  <c r="E45" i="8"/>
  <c r="E71" i="8"/>
  <c r="E75" i="8"/>
  <c r="E91" i="8"/>
  <c r="N144" i="9"/>
  <c r="E166" i="9"/>
  <c r="E36" i="8"/>
  <c r="E46" i="8"/>
  <c r="E199" i="8"/>
  <c r="E36" i="9"/>
  <c r="E46" i="9"/>
  <c r="E209" i="9"/>
  <c r="E34" i="8"/>
  <c r="E44" i="8"/>
  <c r="E48" i="8"/>
  <c r="E70" i="8"/>
  <c r="E74" i="8"/>
  <c r="C50" i="8"/>
  <c r="D150" i="9"/>
  <c r="L150" i="9" s="1"/>
  <c r="M145" i="9"/>
  <c r="D150" i="10"/>
  <c r="L150" i="10" s="1"/>
  <c r="D50" i="10"/>
  <c r="E112" i="8"/>
  <c r="D51" i="10"/>
  <c r="N145" i="9"/>
  <c r="E178" i="9"/>
  <c r="E182" i="8"/>
  <c r="E197" i="9"/>
  <c r="E208" i="9"/>
  <c r="E223" i="9"/>
  <c r="C150" i="10"/>
  <c r="E37" i="10"/>
  <c r="E47" i="10"/>
  <c r="E72" i="9"/>
  <c r="E92" i="9"/>
  <c r="C93" i="10"/>
  <c r="K146" i="8"/>
  <c r="E197" i="8"/>
  <c r="E208" i="8"/>
  <c r="E223" i="8"/>
  <c r="E199" i="9"/>
  <c r="C50" i="9"/>
  <c r="D50" i="9"/>
  <c r="E113" i="9"/>
  <c r="K144" i="8"/>
  <c r="E114" i="8"/>
  <c r="E70" i="9"/>
  <c r="E74" i="9"/>
  <c r="D93" i="9"/>
  <c r="E114" i="9"/>
  <c r="E112" i="10"/>
  <c r="M150" i="10"/>
  <c r="K145" i="9"/>
  <c r="E166" i="8"/>
  <c r="E113" i="10"/>
  <c r="E209" i="8"/>
  <c r="E37" i="9"/>
  <c r="E47" i="9"/>
  <c r="D93" i="10"/>
  <c r="E73" i="8"/>
  <c r="D51" i="9"/>
  <c r="N133" i="9"/>
  <c r="N143" i="9"/>
  <c r="E36" i="10"/>
  <c r="E46" i="10"/>
  <c r="E71" i="10"/>
  <c r="E75" i="10"/>
  <c r="L144" i="8"/>
  <c r="E170" i="9"/>
  <c r="E44" i="10"/>
  <c r="N150" i="10"/>
  <c r="E37" i="8"/>
  <c r="E47" i="8"/>
  <c r="E92" i="8"/>
  <c r="E70" i="10"/>
  <c r="E74" i="10"/>
  <c r="E221" i="10"/>
  <c r="M133" i="8"/>
  <c r="N133" i="8"/>
  <c r="N145" i="8"/>
  <c r="N146" i="8"/>
  <c r="E221" i="8"/>
  <c r="E34" i="9"/>
  <c r="E112" i="9"/>
  <c r="E134" i="9"/>
  <c r="M133" i="9"/>
  <c r="M143" i="9"/>
  <c r="E179" i="9"/>
  <c r="E183" i="9"/>
  <c r="E183" i="8"/>
  <c r="E168" i="9"/>
  <c r="M145" i="8"/>
  <c r="C93" i="8"/>
  <c r="E168" i="8"/>
  <c r="N150" i="9"/>
  <c r="E182" i="9"/>
  <c r="D93" i="8"/>
  <c r="E222" i="8"/>
  <c r="E35" i="9"/>
  <c r="C93" i="9"/>
  <c r="E221" i="9"/>
  <c r="E168" i="10"/>
  <c r="L149" i="10"/>
  <c r="G149" i="10"/>
  <c r="N144" i="10"/>
  <c r="M143" i="10"/>
  <c r="K135" i="10"/>
  <c r="L135" i="10"/>
  <c r="L134" i="10"/>
  <c r="N135" i="10"/>
  <c r="M149" i="10"/>
  <c r="M135" i="10"/>
  <c r="M131" i="10"/>
  <c r="M144" i="10"/>
  <c r="E45" i="10"/>
  <c r="N131" i="10"/>
  <c r="F149" i="10"/>
  <c r="N149" i="10" s="1"/>
  <c r="K128" i="10"/>
  <c r="L143" i="10"/>
  <c r="E134" i="10"/>
  <c r="M134" i="10" s="1"/>
  <c r="E90" i="10"/>
  <c r="N128" i="10"/>
  <c r="E171" i="10"/>
  <c r="K143" i="10"/>
  <c r="L128" i="10"/>
  <c r="C51" i="10"/>
  <c r="K131" i="10"/>
  <c r="L131" i="10"/>
  <c r="E167" i="9"/>
  <c r="L149" i="9"/>
  <c r="E150" i="9"/>
  <c r="M150" i="9" s="1"/>
  <c r="C150" i="9"/>
  <c r="K150" i="9" s="1"/>
  <c r="K135" i="9"/>
  <c r="M129" i="9"/>
  <c r="L135" i="9"/>
  <c r="M135" i="9"/>
  <c r="N135" i="9"/>
  <c r="L128" i="9"/>
  <c r="M131" i="9"/>
  <c r="E149" i="9"/>
  <c r="M149" i="9" s="1"/>
  <c r="E45" i="9"/>
  <c r="N131" i="9"/>
  <c r="F149" i="9"/>
  <c r="K128" i="9"/>
  <c r="K143" i="9"/>
  <c r="E90" i="9"/>
  <c r="N128" i="9"/>
  <c r="E171" i="9"/>
  <c r="L143" i="9"/>
  <c r="C51" i="9"/>
  <c r="K131" i="9"/>
  <c r="M128" i="9"/>
  <c r="L131" i="9"/>
  <c r="K149" i="8"/>
  <c r="L149" i="8"/>
  <c r="M144" i="8"/>
  <c r="N144" i="8"/>
  <c r="E134" i="8"/>
  <c r="K134" i="8"/>
  <c r="N150" i="8"/>
  <c r="K150" i="8"/>
  <c r="L150" i="8"/>
  <c r="M150" i="8"/>
  <c r="K143" i="8"/>
  <c r="M131" i="8"/>
  <c r="E149" i="8"/>
  <c r="M149" i="8" s="1"/>
  <c r="N131" i="8"/>
  <c r="F149" i="8"/>
  <c r="N149" i="8" s="1"/>
  <c r="K128" i="8"/>
  <c r="D134" i="8"/>
  <c r="L134" i="8" s="1"/>
  <c r="M128" i="8"/>
  <c r="E90" i="8"/>
  <c r="N128" i="8"/>
  <c r="K131" i="8"/>
  <c r="L143" i="8"/>
  <c r="C51" i="8"/>
  <c r="L131" i="8"/>
  <c r="N134" i="9" l="1"/>
  <c r="M134" i="8"/>
  <c r="N134" i="8"/>
  <c r="M134" i="9"/>
  <c r="M135" i="8"/>
  <c r="N149" i="9"/>
  <c r="K135" i="8"/>
  <c r="N135" i="8"/>
  <c r="E51" i="8"/>
  <c r="K150" i="10"/>
  <c r="K149" i="10"/>
  <c r="E50" i="10"/>
  <c r="E50" i="8"/>
  <c r="E93" i="10"/>
  <c r="E93" i="8"/>
  <c r="E50" i="9"/>
  <c r="E169" i="9"/>
  <c r="E51" i="10"/>
  <c r="E169" i="10"/>
  <c r="E93" i="9"/>
  <c r="E51" i="9"/>
  <c r="E169" i="8"/>
  <c r="E223" i="7" l="1"/>
  <c r="E214" i="7"/>
  <c r="E213" i="7"/>
  <c r="E212" i="7"/>
  <c r="E198" i="7"/>
  <c r="E184" i="7"/>
  <c r="N147" i="7"/>
  <c r="L147" i="7"/>
  <c r="K147" i="7"/>
  <c r="L146" i="7"/>
  <c r="L145" i="7"/>
  <c r="J150" i="7"/>
  <c r="I150" i="7"/>
  <c r="F150" i="7"/>
  <c r="E150" i="7"/>
  <c r="D150" i="7"/>
  <c r="C150" i="7"/>
  <c r="J149" i="7"/>
  <c r="I149" i="7"/>
  <c r="H149" i="7"/>
  <c r="G149" i="7"/>
  <c r="L143" i="7"/>
  <c r="L129" i="7"/>
  <c r="M129" i="7"/>
  <c r="N129" i="7"/>
  <c r="K130" i="7"/>
  <c r="L130" i="7"/>
  <c r="M130" i="7"/>
  <c r="N130" i="7"/>
  <c r="C135" i="7"/>
  <c r="D135" i="7"/>
  <c r="E135" i="7"/>
  <c r="F135" i="7"/>
  <c r="G135" i="7"/>
  <c r="H135" i="7"/>
  <c r="I135" i="7"/>
  <c r="J135" i="7"/>
  <c r="M132" i="7"/>
  <c r="K129" i="7"/>
  <c r="E76" i="7"/>
  <c r="E207" i="7"/>
  <c r="H150" i="7"/>
  <c r="E200" i="7" l="1"/>
  <c r="E179" i="7"/>
  <c r="E183" i="7"/>
  <c r="E209" i="7"/>
  <c r="E180" i="7"/>
  <c r="E210" i="7"/>
  <c r="K132" i="7"/>
  <c r="E134" i="7"/>
  <c r="H134" i="7"/>
  <c r="M133" i="7"/>
  <c r="E208" i="7"/>
  <c r="L133" i="7"/>
  <c r="E182" i="7"/>
  <c r="D134" i="7"/>
  <c r="E77" i="7"/>
  <c r="K133" i="7"/>
  <c r="E166" i="7"/>
  <c r="M143" i="7"/>
  <c r="M147" i="7"/>
  <c r="F134" i="7"/>
  <c r="I134" i="7"/>
  <c r="N133" i="7"/>
  <c r="K128" i="7"/>
  <c r="J134" i="7"/>
  <c r="N132" i="7"/>
  <c r="L132" i="7"/>
  <c r="E35" i="7"/>
  <c r="E92" i="7"/>
  <c r="E72" i="7"/>
  <c r="E44" i="7"/>
  <c r="E34" i="7"/>
  <c r="E171" i="7"/>
  <c r="E181" i="7"/>
  <c r="E222" i="7"/>
  <c r="C149" i="7"/>
  <c r="K149" i="7" s="1"/>
  <c r="E114" i="7"/>
  <c r="E37" i="7"/>
  <c r="E113" i="7"/>
  <c r="N150" i="7"/>
  <c r="N146" i="7"/>
  <c r="M145" i="7"/>
  <c r="M146" i="7"/>
  <c r="L144" i="7"/>
  <c r="E170" i="7"/>
  <c r="E199" i="7"/>
  <c r="E221" i="7"/>
  <c r="D93" i="7"/>
  <c r="E73" i="7"/>
  <c r="E36" i="7"/>
  <c r="E48" i="7"/>
  <c r="E45" i="7"/>
  <c r="E71" i="7"/>
  <c r="E75" i="7"/>
  <c r="E91" i="7"/>
  <c r="E178" i="7"/>
  <c r="E197" i="7"/>
  <c r="G150" i="7"/>
  <c r="K150" i="7" s="1"/>
  <c r="E70" i="7"/>
  <c r="K145" i="7"/>
  <c r="K146" i="7"/>
  <c r="E168" i="7"/>
  <c r="E74" i="7"/>
  <c r="E112" i="7"/>
  <c r="E149" i="7"/>
  <c r="M149" i="7" s="1"/>
  <c r="E90" i="7"/>
  <c r="K144" i="7"/>
  <c r="E185" i="7"/>
  <c r="D50" i="7"/>
  <c r="E46" i="7"/>
  <c r="G134" i="7"/>
  <c r="F149" i="7"/>
  <c r="N149" i="7" s="1"/>
  <c r="M144" i="7"/>
  <c r="E47" i="7"/>
  <c r="E167" i="7"/>
  <c r="N145" i="7"/>
  <c r="N143" i="7"/>
  <c r="N135" i="7"/>
  <c r="K135" i="7"/>
  <c r="L135" i="7"/>
  <c r="M135" i="7"/>
  <c r="D51" i="7"/>
  <c r="C51" i="7"/>
  <c r="C50" i="7"/>
  <c r="L150" i="7"/>
  <c r="M150" i="7"/>
  <c r="K143" i="7"/>
  <c r="L128" i="7"/>
  <c r="L131" i="7"/>
  <c r="D149" i="7"/>
  <c r="L149" i="7" s="1"/>
  <c r="M131" i="7"/>
  <c r="N131" i="7"/>
  <c r="N144" i="7"/>
  <c r="C134" i="7"/>
  <c r="C93" i="7"/>
  <c r="M128" i="7"/>
  <c r="N128" i="7"/>
  <c r="K131" i="7"/>
  <c r="M134" i="7" l="1"/>
  <c r="L134" i="7"/>
  <c r="N134" i="7"/>
  <c r="E169" i="7"/>
  <c r="E51" i="7"/>
  <c r="E93" i="7"/>
  <c r="E50" i="7"/>
  <c r="K134" i="7"/>
  <c r="E214" i="6" l="1"/>
  <c r="E210" i="6"/>
  <c r="E198" i="6"/>
  <c r="E184" i="6"/>
  <c r="L147" i="6"/>
  <c r="L146" i="6"/>
  <c r="L145" i="6"/>
  <c r="I150" i="6"/>
  <c r="H150" i="6"/>
  <c r="G150" i="6"/>
  <c r="F150" i="6"/>
  <c r="E150" i="6"/>
  <c r="D150" i="6"/>
  <c r="C150" i="6"/>
  <c r="I149" i="6"/>
  <c r="H149" i="6"/>
  <c r="M143" i="6"/>
  <c r="D149" i="6"/>
  <c r="N132" i="6"/>
  <c r="M132" i="6"/>
  <c r="L132" i="6"/>
  <c r="K132" i="6"/>
  <c r="J135" i="6"/>
  <c r="I135" i="6"/>
  <c r="H135" i="6"/>
  <c r="G135" i="6"/>
  <c r="F135" i="6"/>
  <c r="E135" i="6"/>
  <c r="D135" i="6"/>
  <c r="C135" i="6"/>
  <c r="N130" i="6"/>
  <c r="M130" i="6"/>
  <c r="L130" i="6"/>
  <c r="K130" i="6"/>
  <c r="N129" i="6"/>
  <c r="M129" i="6"/>
  <c r="L129" i="6"/>
  <c r="K129" i="6"/>
  <c r="H134" i="6"/>
  <c r="F134" i="6"/>
  <c r="E134" i="6"/>
  <c r="D134" i="6"/>
  <c r="C134" i="6"/>
  <c r="E76" i="6"/>
  <c r="E207" i="6"/>
  <c r="J150" i="6"/>
  <c r="J149" i="6"/>
  <c r="E214" i="1"/>
  <c r="I134" i="6" l="1"/>
  <c r="M134" i="6" s="1"/>
  <c r="J134" i="6"/>
  <c r="N134" i="6" s="1"/>
  <c r="M133" i="6"/>
  <c r="E179" i="6"/>
  <c r="E77" i="6"/>
  <c r="E212" i="6"/>
  <c r="E213" i="1"/>
  <c r="L133" i="6"/>
  <c r="E213" i="6"/>
  <c r="E167" i="6"/>
  <c r="E170" i="6"/>
  <c r="E180" i="6"/>
  <c r="E181" i="6"/>
  <c r="E178" i="6"/>
  <c r="E166" i="6"/>
  <c r="K133" i="6"/>
  <c r="N133" i="6"/>
  <c r="M146" i="6"/>
  <c r="M147" i="6"/>
  <c r="G134" i="6"/>
  <c r="K134" i="6" s="1"/>
  <c r="E35" i="6"/>
  <c r="E71" i="6"/>
  <c r="E75" i="6"/>
  <c r="E91" i="6"/>
  <c r="E183" i="6"/>
  <c r="E209" i="6"/>
  <c r="G149" i="6"/>
  <c r="E34" i="6"/>
  <c r="E44" i="6"/>
  <c r="E48" i="6"/>
  <c r="E70" i="6"/>
  <c r="E74" i="6"/>
  <c r="E114" i="6"/>
  <c r="E182" i="6"/>
  <c r="E197" i="6"/>
  <c r="E208" i="6"/>
  <c r="E37" i="6"/>
  <c r="E47" i="6"/>
  <c r="E73" i="6"/>
  <c r="E113" i="6"/>
  <c r="E171" i="6"/>
  <c r="E185" i="6"/>
  <c r="E200" i="6"/>
  <c r="E222" i="6"/>
  <c r="N143" i="6"/>
  <c r="N145" i="6"/>
  <c r="N146" i="6"/>
  <c r="N147" i="6"/>
  <c r="E168" i="6"/>
  <c r="E36" i="6"/>
  <c r="E46" i="6"/>
  <c r="E72" i="6"/>
  <c r="E112" i="6"/>
  <c r="M145" i="6"/>
  <c r="E199" i="6"/>
  <c r="E223" i="6"/>
  <c r="K146" i="6"/>
  <c r="L135" i="6"/>
  <c r="C50" i="6"/>
  <c r="E45" i="6"/>
  <c r="E221" i="1"/>
  <c r="D50" i="6"/>
  <c r="E92" i="6"/>
  <c r="D93" i="6"/>
  <c r="K143" i="6"/>
  <c r="K145" i="6"/>
  <c r="K147" i="6"/>
  <c r="E90" i="6"/>
  <c r="L134" i="6"/>
  <c r="L149" i="6"/>
  <c r="E221" i="6"/>
  <c r="C51" i="6"/>
  <c r="M144" i="6"/>
  <c r="E222" i="1"/>
  <c r="E223" i="1"/>
  <c r="K150" i="6"/>
  <c r="L144" i="6"/>
  <c r="L143" i="6"/>
  <c r="C149" i="6"/>
  <c r="K135" i="6"/>
  <c r="M135" i="6"/>
  <c r="N135" i="6"/>
  <c r="N150" i="6"/>
  <c r="L150" i="6"/>
  <c r="M150" i="6"/>
  <c r="L128" i="6"/>
  <c r="K131" i="6"/>
  <c r="D51" i="6"/>
  <c r="L131" i="6"/>
  <c r="M131" i="6"/>
  <c r="E149" i="6"/>
  <c r="M149" i="6" s="1"/>
  <c r="K144" i="6"/>
  <c r="N131" i="6"/>
  <c r="N144" i="6"/>
  <c r="F149" i="6"/>
  <c r="N149" i="6" s="1"/>
  <c r="K128" i="6"/>
  <c r="C93" i="6"/>
  <c r="M128" i="6"/>
  <c r="N128" i="6"/>
  <c r="E169" i="6" l="1"/>
  <c r="K149" i="6"/>
  <c r="E93" i="6"/>
  <c r="E51" i="6"/>
  <c r="E50" i="6"/>
  <c r="E212" i="1" l="1"/>
  <c r="E210" i="1"/>
  <c r="E209" i="1"/>
  <c r="E208" i="1"/>
  <c r="E207" i="1"/>
  <c r="E179" i="1" l="1"/>
  <c r="E180" i="1"/>
  <c r="E181" i="1"/>
  <c r="E182" i="1"/>
  <c r="E183" i="1"/>
  <c r="E184" i="1"/>
  <c r="E185" i="1"/>
  <c r="E178" i="1"/>
  <c r="D149" i="1" l="1"/>
  <c r="E149" i="1"/>
  <c r="F149" i="1"/>
  <c r="G149" i="1"/>
  <c r="H149" i="1"/>
  <c r="I149" i="1"/>
  <c r="J149" i="1"/>
  <c r="D150" i="1"/>
  <c r="E150" i="1"/>
  <c r="F150" i="1"/>
  <c r="G150" i="1"/>
  <c r="H150" i="1"/>
  <c r="I150" i="1"/>
  <c r="J150" i="1"/>
  <c r="C150" i="1"/>
  <c r="C149" i="1"/>
  <c r="L143" i="1"/>
  <c r="M143" i="1"/>
  <c r="N143" i="1"/>
  <c r="L144" i="1"/>
  <c r="M144" i="1"/>
  <c r="N144" i="1"/>
  <c r="L145" i="1"/>
  <c r="M145" i="1"/>
  <c r="N145" i="1"/>
  <c r="L146" i="1"/>
  <c r="M146" i="1"/>
  <c r="N146" i="1"/>
  <c r="L147" i="1"/>
  <c r="M147" i="1"/>
  <c r="N147" i="1"/>
  <c r="K144" i="1"/>
  <c r="K145" i="1"/>
  <c r="K146" i="1"/>
  <c r="K147" i="1"/>
  <c r="K143" i="1"/>
  <c r="K150" i="1" l="1"/>
  <c r="L149" i="1"/>
  <c r="K149" i="1"/>
  <c r="M150" i="1"/>
  <c r="L150" i="1"/>
  <c r="N150" i="1"/>
  <c r="M149" i="1"/>
  <c r="N149" i="1"/>
  <c r="D135" i="1"/>
  <c r="E135" i="1"/>
  <c r="F135" i="1"/>
  <c r="G135" i="1"/>
  <c r="H135" i="1"/>
  <c r="I135" i="1"/>
  <c r="J135" i="1"/>
  <c r="C135" i="1"/>
  <c r="G134" i="1"/>
  <c r="H134" i="1"/>
  <c r="I134" i="1"/>
  <c r="J134" i="1"/>
  <c r="E134" i="1"/>
  <c r="F134" i="1"/>
  <c r="D134" i="1"/>
  <c r="C134" i="1"/>
  <c r="M134" i="1" l="1"/>
  <c r="M135" i="1"/>
  <c r="N135" i="1"/>
  <c r="K134" i="1"/>
  <c r="L134" i="1"/>
  <c r="N134" i="1"/>
  <c r="L135" i="1"/>
  <c r="K135" i="1"/>
  <c r="K129" i="1"/>
  <c r="M129" i="1"/>
  <c r="K131" i="1"/>
  <c r="M131" i="1"/>
  <c r="N131" i="1"/>
  <c r="K133" i="1"/>
  <c r="L133" i="1"/>
  <c r="M133" i="1"/>
  <c r="N133" i="1"/>
  <c r="M128" i="1"/>
  <c r="K128" i="1"/>
  <c r="N129" i="1"/>
  <c r="L129" i="1"/>
  <c r="K130" i="1"/>
  <c r="L130" i="1"/>
  <c r="M130" i="1"/>
  <c r="N130" i="1"/>
  <c r="L131" i="1"/>
  <c r="K132" i="1"/>
  <c r="L132" i="1"/>
  <c r="M132" i="1"/>
  <c r="N132" i="1"/>
  <c r="L128" i="1"/>
  <c r="N128" i="1"/>
  <c r="E114" i="1" l="1"/>
  <c r="E113" i="1"/>
  <c r="E112" i="1"/>
  <c r="E76" i="1" l="1"/>
  <c r="E72" i="1"/>
  <c r="E73" i="1" l="1"/>
  <c r="E71" i="1"/>
  <c r="E70" i="1"/>
  <c r="E74" i="1"/>
  <c r="E75" i="1"/>
  <c r="D51" i="1" l="1"/>
  <c r="D50" i="1"/>
  <c r="E48" i="1" l="1"/>
  <c r="E45" i="1"/>
  <c r="E47" i="1" l="1"/>
  <c r="C51" i="1"/>
  <c r="E51" i="1" s="1"/>
  <c r="E37" i="1"/>
  <c r="E44" i="1"/>
  <c r="C50" i="1"/>
  <c r="E50" i="1" s="1"/>
  <c r="E34" i="1"/>
  <c r="E46" i="1"/>
  <c r="E36" i="1"/>
  <c r="E35" i="1"/>
  <c r="E25" i="1" l="1"/>
  <c r="E16" i="1" l="1"/>
  <c r="E17" i="1" l="1"/>
  <c r="D20" i="1" l="1"/>
  <c r="E14" i="1"/>
  <c r="E15" i="1" l="1"/>
  <c r="C20" i="1"/>
  <c r="E20" i="1" s="1"/>
  <c r="E198" i="1" l="1"/>
  <c r="E197" i="1"/>
  <c r="E200" i="1" l="1"/>
  <c r="E199" i="1"/>
  <c r="D169" i="1" l="1"/>
  <c r="C169" i="1"/>
  <c r="E166" i="1"/>
  <c r="E171" i="1"/>
  <c r="E168" i="1"/>
  <c r="E170" i="1"/>
  <c r="E167" i="1"/>
  <c r="E169" i="1" l="1"/>
  <c r="E100" i="6"/>
  <c r="E100" i="1"/>
  <c r="E58" i="22"/>
  <c r="E58" i="21"/>
  <c r="E58" i="20"/>
  <c r="E58" i="19"/>
  <c r="E58" i="18"/>
  <c r="E58" i="17"/>
  <c r="E58" i="14"/>
  <c r="E58" i="13"/>
  <c r="E58" i="12"/>
  <c r="E58" i="16"/>
  <c r="E58" i="10"/>
  <c r="E58" i="9"/>
  <c r="E58" i="8"/>
  <c r="E58" i="6"/>
  <c r="E100" i="9" l="1"/>
  <c r="E100" i="18"/>
  <c r="E100" i="12"/>
  <c r="E100" i="21"/>
  <c r="E100" i="7"/>
  <c r="E100" i="15"/>
  <c r="E100" i="10"/>
  <c r="E100" i="16"/>
  <c r="E100" i="22"/>
  <c r="D103" i="17"/>
  <c r="E100" i="20"/>
  <c r="E104" i="20"/>
  <c r="E101" i="20"/>
  <c r="C103" i="20"/>
  <c r="E101" i="15"/>
  <c r="C103" i="15"/>
  <c r="E104" i="16"/>
  <c r="C103" i="16"/>
  <c r="E101" i="16"/>
  <c r="E101" i="7"/>
  <c r="C103" i="7"/>
  <c r="E105" i="10"/>
  <c r="E102" i="10"/>
  <c r="E100" i="13"/>
  <c r="C103" i="19"/>
  <c r="E101" i="19"/>
  <c r="E104" i="14"/>
  <c r="C103" i="14"/>
  <c r="E101" i="14"/>
  <c r="E101" i="6"/>
  <c r="E104" i="6"/>
  <c r="C103" i="6"/>
  <c r="E105" i="6"/>
  <c r="E102" i="6"/>
  <c r="E101" i="10"/>
  <c r="C103" i="10"/>
  <c r="E100" i="14"/>
  <c r="E105" i="22"/>
  <c r="E102" i="22"/>
  <c r="E105" i="18"/>
  <c r="E102" i="18"/>
  <c r="E105" i="13"/>
  <c r="E102" i="13"/>
  <c r="E105" i="9"/>
  <c r="E102" i="9"/>
  <c r="D103" i="20"/>
  <c r="D103" i="15"/>
  <c r="D103" i="16"/>
  <c r="D103" i="7"/>
  <c r="D103" i="12"/>
  <c r="E101" i="18"/>
  <c r="C103" i="18"/>
  <c r="E101" i="13"/>
  <c r="C103" i="13"/>
  <c r="E101" i="9"/>
  <c r="C103" i="9"/>
  <c r="E105" i="14"/>
  <c r="E102" i="14"/>
  <c r="D103" i="8"/>
  <c r="E104" i="22"/>
  <c r="C103" i="22"/>
  <c r="E101" i="22"/>
  <c r="E100" i="8"/>
  <c r="E100" i="17"/>
  <c r="E105" i="21"/>
  <c r="E102" i="21"/>
  <c r="E105" i="17"/>
  <c r="E102" i="17"/>
  <c r="E105" i="12"/>
  <c r="E102" i="12"/>
  <c r="E105" i="8"/>
  <c r="E102" i="8"/>
  <c r="D103" i="19"/>
  <c r="D103" i="14"/>
  <c r="D103" i="10"/>
  <c r="D103" i="6"/>
  <c r="E104" i="21"/>
  <c r="C103" i="21"/>
  <c r="E101" i="21"/>
  <c r="E104" i="12"/>
  <c r="E101" i="12"/>
  <c r="C103" i="12"/>
  <c r="C103" i="8"/>
  <c r="E103" i="8" s="1"/>
  <c r="E101" i="8"/>
  <c r="E105" i="19"/>
  <c r="E102" i="19"/>
  <c r="D103" i="21"/>
  <c r="E104" i="17"/>
  <c r="C103" i="17"/>
  <c r="E101" i="17"/>
  <c r="E100" i="19"/>
  <c r="E105" i="20"/>
  <c r="E102" i="20"/>
  <c r="E105" i="15"/>
  <c r="E102" i="15"/>
  <c r="E102" i="16"/>
  <c r="E105" i="16"/>
  <c r="E105" i="7"/>
  <c r="E102" i="7"/>
  <c r="D103" i="22"/>
  <c r="D103" i="18"/>
  <c r="D103" i="13"/>
  <c r="D103" i="9"/>
  <c r="C61" i="21"/>
  <c r="E59" i="21"/>
  <c r="C61" i="17"/>
  <c r="E59" i="17"/>
  <c r="E59" i="12"/>
  <c r="C61" i="12"/>
  <c r="E62" i="8"/>
  <c r="C61" i="8"/>
  <c r="E59" i="8"/>
  <c r="E59" i="20"/>
  <c r="C61" i="20"/>
  <c r="C61" i="15"/>
  <c r="E59" i="15"/>
  <c r="E59" i="16"/>
  <c r="C61" i="16"/>
  <c r="E59" i="7"/>
  <c r="C61" i="7"/>
  <c r="E63" i="19"/>
  <c r="E60" i="19"/>
  <c r="E63" i="14"/>
  <c r="E60" i="14"/>
  <c r="E63" i="10"/>
  <c r="E60" i="10"/>
  <c r="E63" i="6"/>
  <c r="E60" i="6"/>
  <c r="D61" i="21"/>
  <c r="D61" i="17"/>
  <c r="D61" i="12"/>
  <c r="D61" i="8"/>
  <c r="E63" i="7"/>
  <c r="E60" i="7"/>
  <c r="D61" i="22"/>
  <c r="C61" i="19"/>
  <c r="E59" i="19"/>
  <c r="E62" i="14"/>
  <c r="C61" i="14"/>
  <c r="E59" i="14"/>
  <c r="C61" i="10"/>
  <c r="E59" i="10"/>
  <c r="C61" i="6"/>
  <c r="E59" i="6"/>
  <c r="E63" i="20"/>
  <c r="E60" i="20"/>
  <c r="D61" i="13"/>
  <c r="E63" i="22"/>
  <c r="E60" i="22"/>
  <c r="E63" i="18"/>
  <c r="E60" i="18"/>
  <c r="E63" i="13"/>
  <c r="E60" i="13"/>
  <c r="E63" i="9"/>
  <c r="E60" i="9"/>
  <c r="D61" i="20"/>
  <c r="D61" i="15"/>
  <c r="D61" i="16"/>
  <c r="D61" i="7"/>
  <c r="E63" i="16"/>
  <c r="E60" i="16"/>
  <c r="D61" i="18"/>
  <c r="E58" i="15"/>
  <c r="E62" i="22"/>
  <c r="C61" i="22"/>
  <c r="E59" i="22"/>
  <c r="C61" i="18"/>
  <c r="E59" i="18"/>
  <c r="E62" i="13"/>
  <c r="C61" i="13"/>
  <c r="E59" i="13"/>
  <c r="E62" i="9"/>
  <c r="C61" i="9"/>
  <c r="E59" i="9"/>
  <c r="E63" i="15"/>
  <c r="E60" i="15"/>
  <c r="D61" i="9"/>
  <c r="E58" i="7"/>
  <c r="E63" i="21"/>
  <c r="E60" i="21"/>
  <c r="E63" i="17"/>
  <c r="E60" i="17"/>
  <c r="E63" i="12"/>
  <c r="E60" i="12"/>
  <c r="E63" i="8"/>
  <c r="E60" i="8"/>
  <c r="E58" i="1"/>
  <c r="D61" i="19"/>
  <c r="D61" i="14"/>
  <c r="D61" i="10"/>
  <c r="D61" i="6"/>
  <c r="E103" i="17" l="1"/>
  <c r="E103" i="12"/>
  <c r="E61" i="22"/>
  <c r="E103" i="14"/>
  <c r="E103" i="16"/>
  <c r="E61" i="14"/>
  <c r="E103" i="9"/>
  <c r="E103" i="21"/>
  <c r="E103" i="6"/>
  <c r="E61" i="18"/>
  <c r="E61" i="17"/>
  <c r="E103" i="20"/>
  <c r="E104" i="8"/>
  <c r="E101" i="1"/>
  <c r="C103" i="1"/>
  <c r="E103" i="18"/>
  <c r="E103" i="10"/>
  <c r="E103" i="7"/>
  <c r="E104" i="15"/>
  <c r="E104" i="18"/>
  <c r="E104" i="10"/>
  <c r="D103" i="1"/>
  <c r="E103" i="22"/>
  <c r="E104" i="7"/>
  <c r="E104" i="9"/>
  <c r="E103" i="19"/>
  <c r="E103" i="13"/>
  <c r="E102" i="1"/>
  <c r="E105" i="1"/>
  <c r="E104" i="19"/>
  <c r="E104" i="13"/>
  <c r="E103" i="15"/>
  <c r="E61" i="13"/>
  <c r="E62" i="10"/>
  <c r="D61" i="1"/>
  <c r="E62" i="16"/>
  <c r="E62" i="12"/>
  <c r="E61" i="15"/>
  <c r="E59" i="1"/>
  <c r="C61" i="1"/>
  <c r="E62" i="18"/>
  <c r="E61" i="6"/>
  <c r="E61" i="7"/>
  <c r="E62" i="15"/>
  <c r="E62" i="17"/>
  <c r="E61" i="9"/>
  <c r="E63" i="1"/>
  <c r="E60" i="1"/>
  <c r="E62" i="6"/>
  <c r="E61" i="19"/>
  <c r="E61" i="20"/>
  <c r="E61" i="8"/>
  <c r="E62" i="19"/>
  <c r="E62" i="7"/>
  <c r="E61" i="21"/>
  <c r="E61" i="10"/>
  <c r="E61" i="16"/>
  <c r="E62" i="20"/>
  <c r="E61" i="12"/>
  <c r="E62" i="21"/>
  <c r="E77" i="1"/>
  <c r="E61" i="1" l="1"/>
  <c r="E103" i="1"/>
  <c r="E104" i="1"/>
  <c r="E62" i="1"/>
  <c r="D93" i="1" l="1"/>
  <c r="E91" i="1"/>
  <c r="C93" i="1"/>
  <c r="E90" i="1"/>
  <c r="E92" i="1"/>
  <c r="E93" i="1" l="1"/>
  <c r="E49" i="22" l="1"/>
  <c r="E49" i="21"/>
  <c r="E49" i="20"/>
  <c r="E49" i="19"/>
  <c r="E49" i="18"/>
  <c r="E49" i="17"/>
  <c r="E49" i="15"/>
  <c r="E49" i="14"/>
  <c r="E49" i="13"/>
  <c r="E49" i="12"/>
  <c r="E49" i="16"/>
  <c r="E49" i="10"/>
  <c r="E49" i="9"/>
  <c r="E49" i="8"/>
  <c r="E49" i="7"/>
  <c r="E49" i="6"/>
  <c r="E49" i="1"/>
  <c r="D24" i="6" l="1"/>
  <c r="D24" i="1" l="1"/>
  <c r="D24" i="8"/>
  <c r="D24" i="7"/>
  <c r="D24" i="9"/>
  <c r="D24" i="10"/>
  <c r="D24" i="12"/>
  <c r="D24" i="14"/>
  <c r="D24" i="13"/>
  <c r="D24" i="16"/>
  <c r="D24" i="19"/>
  <c r="D24" i="22"/>
  <c r="D24" i="15"/>
  <c r="D24" i="17"/>
  <c r="D24" i="21"/>
  <c r="D24" i="20"/>
  <c r="D24" i="18"/>
  <c r="E22" i="6" l="1"/>
  <c r="E23" i="6" l="1"/>
  <c r="E22" i="12"/>
  <c r="E22" i="18"/>
  <c r="E22" i="19"/>
  <c r="E22" i="1"/>
  <c r="E22" i="7"/>
  <c r="E22" i="17"/>
  <c r="E22" i="22"/>
  <c r="E22" i="16"/>
  <c r="E22" i="9"/>
  <c r="E22" i="10"/>
  <c r="E22" i="21"/>
  <c r="E22" i="15"/>
  <c r="E22" i="8"/>
  <c r="E22" i="13"/>
  <c r="E22" i="14"/>
  <c r="E22" i="20"/>
  <c r="E23" i="19" l="1"/>
  <c r="E23" i="18"/>
  <c r="E23" i="10"/>
  <c r="E23" i="12"/>
  <c r="E23" i="9"/>
  <c r="E23" i="16"/>
  <c r="E23" i="13"/>
  <c r="E23" i="17"/>
  <c r="E23" i="21"/>
  <c r="E23" i="14"/>
  <c r="E23" i="8"/>
  <c r="E23" i="7"/>
  <c r="E23" i="20"/>
  <c r="E23" i="22"/>
  <c r="E23" i="1"/>
  <c r="E23" i="15"/>
  <c r="E21" i="6" l="1"/>
  <c r="C24" i="6"/>
  <c r="E24" i="6" s="1"/>
  <c r="E21" i="22" l="1"/>
  <c r="C24" i="22"/>
  <c r="E24" i="22" s="1"/>
  <c r="E21" i="13"/>
  <c r="C24" i="13"/>
  <c r="E24" i="13" s="1"/>
  <c r="E21" i="17"/>
  <c r="C24" i="17"/>
  <c r="E24" i="17" s="1"/>
  <c r="E21" i="7"/>
  <c r="C24" i="7"/>
  <c r="E24" i="7" s="1"/>
  <c r="E21" i="15"/>
  <c r="C24" i="15"/>
  <c r="E24" i="15" s="1"/>
  <c r="E21" i="1"/>
  <c r="C24" i="1"/>
  <c r="E24" i="1" s="1"/>
  <c r="E21" i="21"/>
  <c r="C24" i="21"/>
  <c r="E24" i="21" s="1"/>
  <c r="E21" i="19"/>
  <c r="C24" i="19"/>
  <c r="E24" i="19" s="1"/>
  <c r="E21" i="10"/>
  <c r="C24" i="10"/>
  <c r="E24" i="10" s="1"/>
  <c r="E21" i="18"/>
  <c r="C24" i="18"/>
  <c r="E24" i="18" s="1"/>
  <c r="E21" i="14"/>
  <c r="C24" i="14"/>
  <c r="E24" i="14" s="1"/>
  <c r="E21" i="9"/>
  <c r="C24" i="9"/>
  <c r="E24" i="9" s="1"/>
  <c r="E21" i="12"/>
  <c r="C24" i="12"/>
  <c r="E24" i="12" s="1"/>
  <c r="E21" i="8"/>
  <c r="C24" i="8"/>
  <c r="E24" i="8" s="1"/>
  <c r="E21" i="16"/>
  <c r="C24" i="16"/>
  <c r="E24" i="16" s="1"/>
  <c r="E21" i="20"/>
  <c r="C24" i="20"/>
  <c r="E24" i="20" s="1"/>
</calcChain>
</file>

<file path=xl/sharedStrings.xml><?xml version="1.0" encoding="utf-8"?>
<sst xmlns="http://schemas.openxmlformats.org/spreadsheetml/2006/main" count="2968" uniqueCount="106">
  <si>
    <t>Andalucía</t>
  </si>
  <si>
    <t>Com. Valenciana</t>
  </si>
  <si>
    <t>Aragón</t>
  </si>
  <si>
    <t>Extremadura</t>
  </si>
  <si>
    <t>Principado de Asturias</t>
  </si>
  <si>
    <t>Galicia</t>
  </si>
  <si>
    <t>Balears, Illes</t>
  </si>
  <si>
    <t>Madrid, Comunidad de</t>
  </si>
  <si>
    <t>Canarias</t>
  </si>
  <si>
    <t>Murcia, Región de</t>
  </si>
  <si>
    <t>Cantabria</t>
  </si>
  <si>
    <t>Navarra, Comunidad Foral de</t>
  </si>
  <si>
    <t>Castilla y León</t>
  </si>
  <si>
    <t>País Vasco</t>
  </si>
  <si>
    <t>Castilla - La Mancha</t>
  </si>
  <si>
    <t>Rioja, La</t>
  </si>
  <si>
    <t>Cataluña</t>
  </si>
  <si>
    <t>VÍCTIMAS</t>
  </si>
  <si>
    <t>Víctimas Españolas</t>
  </si>
  <si>
    <t>Víctimas Extranjeras</t>
  </si>
  <si>
    <t>% Extranjeras entre las víctimas</t>
  </si>
  <si>
    <t>% Extranjeras entre las Renuncias</t>
  </si>
  <si>
    <t>DENUNCIAS RECIBIDAS - TOTAL</t>
  </si>
  <si>
    <t>RENUNCIAS (La victima se acoge a la dispensa a la  obligacion de declarar como testigo)</t>
  </si>
  <si>
    <t>Renuncias por Española</t>
  </si>
  <si>
    <t>Renuncias por Extranjera</t>
  </si>
  <si>
    <t>Víctimas de Violencia de Género cada 10.000 Mujeres</t>
  </si>
  <si>
    <t>Incoadas</t>
  </si>
  <si>
    <t>Adoptadas</t>
  </si>
  <si>
    <t>Inadmitidas</t>
  </si>
  <si>
    <t>Denegadas</t>
  </si>
  <si>
    <t>Sobreseimientos libres</t>
  </si>
  <si>
    <t xml:space="preserve">Sobreseimientos provisionales </t>
  </si>
  <si>
    <t>Sentencias Condenatorias</t>
  </si>
  <si>
    <t>Sentencias Absolutorias</t>
  </si>
  <si>
    <t>Elevación</t>
  </si>
  <si>
    <t>Porcentaje Sentencias Condenatorias</t>
  </si>
  <si>
    <t>Porcentaje Terminacion por SP</t>
  </si>
  <si>
    <t>Personas enjuiciadas</t>
  </si>
  <si>
    <t>% condenas entre los españoles enjuiciados</t>
  </si>
  <si>
    <t>% condenas entre los extranjeros enjuiciados</t>
  </si>
  <si>
    <t>Condenado Español</t>
  </si>
  <si>
    <t>Condenado Extranjero</t>
  </si>
  <si>
    <t>Sumarios</t>
  </si>
  <si>
    <t>ASUNTOS PENALES</t>
  </si>
  <si>
    <t>Diligencia Urgentes</t>
  </si>
  <si>
    <t>Diligencia Previas</t>
  </si>
  <si>
    <t>Procedimientos abreviados</t>
  </si>
  <si>
    <t>Juicios sobre delitos leves</t>
  </si>
  <si>
    <t xml:space="preserve">Procesos por aceptacion de decreto </t>
  </si>
  <si>
    <t>Ley Orgánica 5/95 Jurado</t>
  </si>
  <si>
    <t>Por Sententencia Condenatoria 
con conformidad</t>
  </si>
  <si>
    <t>Por Sententencia Condenatoria 
sin conformidad</t>
  </si>
  <si>
    <t>Sentencia Absolutoria</t>
  </si>
  <si>
    <t>Porcentaje de Sentencias condenatorias</t>
  </si>
  <si>
    <t>Asuntos Total</t>
  </si>
  <si>
    <t>Procedimientos Abreviados</t>
  </si>
  <si>
    <t>Diligencias Urgentes</t>
  </si>
  <si>
    <t>EVOLUCIÓN</t>
  </si>
  <si>
    <t>Sumario</t>
  </si>
  <si>
    <t>Proc.Abrev.</t>
  </si>
  <si>
    <t>Proc.Jurado</t>
  </si>
  <si>
    <t>TOTAL</t>
  </si>
  <si>
    <t>Condenatorias</t>
  </si>
  <si>
    <t>Absolutorias</t>
  </si>
  <si>
    <t>Sobreseimiento Libre</t>
  </si>
  <si>
    <t>Sobreseimiento Provisional</t>
  </si>
  <si>
    <t>Otras</t>
  </si>
  <si>
    <t>Total</t>
  </si>
  <si>
    <t>Juicios sobre Delitos Leves</t>
  </si>
  <si>
    <t>Juicios de Faltas</t>
  </si>
  <si>
    <t>Estimatorios Sentencias Condenatorias</t>
  </si>
  <si>
    <t>Estimatorios Sentencias Absolutorias</t>
  </si>
  <si>
    <t>Desestimatorios Sentencias Condenatorias</t>
  </si>
  <si>
    <t>Desestimatorios Sentencias Absolutorias</t>
  </si>
  <si>
    <t>Por Otras Causas</t>
  </si>
  <si>
    <t>Porcentaje Estimación Recursos contra Sentencias Condenatorias</t>
  </si>
  <si>
    <t>Porcentaje Estimación Recursos contra Sentencias Absolutorias</t>
  </si>
  <si>
    <t>Procedimientos Jurado</t>
  </si>
  <si>
    <t>RECURSOS (APELACIONES DE SENTENCIAS)</t>
  </si>
  <si>
    <t>Juicios por Deliltos Leves</t>
  </si>
  <si>
    <t>PROCESOS PRIMERA INSTANCIA  Total</t>
  </si>
  <si>
    <t>Sentencias Con imposicion Medidas por delitos VG</t>
  </si>
  <si>
    <t>Sentencias Sin imposicion Medidas por delitos VG</t>
  </si>
  <si>
    <t>TOTAL Sentencias Por delitos VG</t>
  </si>
  <si>
    <t>Sentencias previa conformidad por delito VG</t>
  </si>
  <si>
    <t>Español</t>
  </si>
  <si>
    <t>Extranjero</t>
  </si>
  <si>
    <t>CON IMPOSICIÓN DE MEDIDAS</t>
  </si>
  <si>
    <t>Total Menores Enjuiciados</t>
  </si>
  <si>
    <t>SIN IMPOSICION DE  MEDIDAS</t>
  </si>
  <si>
    <t>Registrados</t>
  </si>
  <si>
    <t>Resueltos</t>
  </si>
  <si>
    <t>Pendientes al finalizar</t>
  </si>
  <si>
    <t>Confirmaciones en Apelación P.Delito</t>
  </si>
  <si>
    <t>Revocaciones en Apelación P.Delito</t>
  </si>
  <si>
    <t>Anulaciones en Apelación P.Delito</t>
  </si>
  <si>
    <t>Porcentaje Confirmaciones P.Delitos</t>
  </si>
  <si>
    <t>% condenados entre los  enjuiciados</t>
  </si>
  <si>
    <t>Evolución</t>
  </si>
  <si>
    <t>Víctimas Españolas menores</t>
  </si>
  <si>
    <t>Víctimas Extranjeras menores</t>
  </si>
  <si>
    <t>2º Trimestre 2024</t>
  </si>
  <si>
    <t>2º trimestre 2023</t>
  </si>
  <si>
    <t>2º trimestre 2024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</si>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</sst>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4"/>
      <color theme="0"/>
      <name val="Verdana"/>
      <family val="2"/>
    </font>
    <font>
      <b/>
      <sz val="18"/>
      <color theme="4"/>
      <name val="Calibri"/>
      <family val="2"/>
      <scheme val="minor"/>
    </font>
    <font>
      <b/>
      <sz val="10"/>
      <color theme="4"/>
      <name val="Verdana"/>
      <family val="2"/>
    </font>
    <font>
      <b/>
      <sz val="11"/>
      <color theme="4"/>
      <name val="Verdana"/>
      <family val="2"/>
    </font>
    <font>
      <sz val="11"/>
      <color theme="1"/>
      <name val="Verdana"/>
      <family val="2"/>
    </font>
    <font>
      <b/>
      <sz val="11"/>
      <color theme="3"/>
      <name val="Verdana"/>
      <family val="2"/>
    </font>
    <font>
      <b/>
      <sz val="11"/>
      <color rgb="FF4F81BD"/>
      <name val="Verdana"/>
      <family val="2"/>
    </font>
    <font>
      <b/>
      <sz val="16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/>
      <top/>
      <bottom style="medium">
        <color rgb="FFDCE6F1"/>
      </bottom>
      <diagonal/>
    </border>
    <border>
      <left style="thin">
        <color theme="0"/>
      </left>
      <right/>
      <top/>
      <bottom style="medium">
        <color theme="4" tint="0.79995117038483843"/>
      </bottom>
      <diagonal/>
    </border>
    <border>
      <left/>
      <right style="thin">
        <color theme="0"/>
      </right>
      <top/>
      <bottom style="medium">
        <color theme="4" tint="0.79995117038483843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left" vertical="center"/>
    </xf>
    <xf numFmtId="0" fontId="6" fillId="0" borderId="4" xfId="0" applyFont="1" applyBorder="1" applyAlignment="1" applyProtection="1">
      <alignment horizontal="left" vertical="center" wrapText="1"/>
      <protection locked="0"/>
    </xf>
    <xf numFmtId="3" fontId="7" fillId="0" borderId="4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>
      <alignment horizontal="center" vertical="center" wrapText="1"/>
    </xf>
    <xf numFmtId="0" fontId="0" fillId="4" borderId="0" xfId="0" applyFill="1"/>
    <xf numFmtId="3" fontId="7" fillId="0" borderId="7" xfId="0" applyNumberFormat="1" applyFont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0" fillId="0" borderId="0" xfId="0" applyNumberFormat="1"/>
    <xf numFmtId="10" fontId="0" fillId="0" borderId="0" xfId="0" applyNumberFormat="1"/>
    <xf numFmtId="0" fontId="8" fillId="0" borderId="4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164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6" borderId="0" xfId="0" applyFill="1"/>
    <xf numFmtId="0" fontId="4" fillId="0" borderId="1" xfId="1" applyFont="1" applyBorder="1" applyAlignment="1">
      <alignment horizontal="left" vertical="center" indent="6"/>
    </xf>
    <xf numFmtId="0" fontId="4" fillId="0" borderId="2" xfId="1" applyFont="1" applyBorder="1" applyAlignment="1">
      <alignment horizontal="left" vertical="center" indent="6"/>
    </xf>
    <xf numFmtId="0" fontId="4" fillId="0" borderId="3" xfId="1" applyFont="1" applyBorder="1" applyAlignment="1">
      <alignment horizontal="left" vertical="center" indent="6"/>
    </xf>
    <xf numFmtId="0" fontId="3" fillId="2" borderId="0" xfId="1" applyFont="1" applyFill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104774</xdr:rowOff>
    </xdr:from>
    <xdr:to>
      <xdr:col>18</xdr:col>
      <xdr:colOff>723900</xdr:colOff>
      <xdr:row>7</xdr:row>
      <xdr:rowOff>57149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1525" y="104774"/>
          <a:ext cx="13668375" cy="13430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informe sobre violencia de género</a:t>
          </a:r>
          <a:endParaRPr lang="es-ES" sz="1100" b="1" i="0" u="none" strike="noStrike" cap="non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endParaRPr lang="es-ES" sz="1100" b="1" i="0" u="none" strike="noStrike" cap="non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T.S.J.</a:t>
          </a:r>
        </a:p>
      </xdr:txBody>
    </xdr:sp>
    <xdr:clientData/>
  </xdr:twoCellAnchor>
  <xdr:twoCellAnchor editAs="oneCell">
    <xdr:from>
      <xdr:col>1</xdr:col>
      <xdr:colOff>95250</xdr:colOff>
      <xdr:row>0</xdr:row>
      <xdr:rowOff>161924</xdr:rowOff>
    </xdr:from>
    <xdr:to>
      <xdr:col>2</xdr:col>
      <xdr:colOff>243514</xdr:colOff>
      <xdr:row>7</xdr:row>
      <xdr:rowOff>19050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57250" y="161924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19</xdr:col>
      <xdr:colOff>476250</xdr:colOff>
      <xdr:row>1</xdr:row>
      <xdr:rowOff>0</xdr:rowOff>
    </xdr:from>
    <xdr:to>
      <xdr:col>20</xdr:col>
      <xdr:colOff>495300</xdr:colOff>
      <xdr:row>5</xdr:row>
      <xdr:rowOff>171450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90500"/>
          <a:ext cx="857250" cy="971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Cataluña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28575</xdr:rowOff>
    </xdr:from>
    <xdr:to>
      <xdr:col>10</xdr:col>
      <xdr:colOff>237748</xdr:colOff>
      <xdr:row>30</xdr:row>
      <xdr:rowOff>38100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866773" y="60483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57150</xdr:colOff>
      <xdr:row>38</xdr:row>
      <xdr:rowOff>9525</xdr:rowOff>
    </xdr:from>
    <xdr:to>
      <xdr:col>10</xdr:col>
      <xdr:colOff>266325</xdr:colOff>
      <xdr:row>39</xdr:row>
      <xdr:rowOff>142800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95350" y="86963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9524</xdr:colOff>
      <xdr:row>52</xdr:row>
      <xdr:rowOff>19050</xdr:rowOff>
    </xdr:from>
    <xdr:to>
      <xdr:col>10</xdr:col>
      <xdr:colOff>218699</xdr:colOff>
      <xdr:row>53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847724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85725</xdr:rowOff>
    </xdr:from>
    <xdr:to>
      <xdr:col>10</xdr:col>
      <xdr:colOff>209175</xdr:colOff>
      <xdr:row>66</xdr:row>
      <xdr:rowOff>57150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838200" y="14973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9525</xdr:colOff>
      <xdr:row>93</xdr:row>
      <xdr:rowOff>123825</xdr:rowOff>
    </xdr:from>
    <xdr:to>
      <xdr:col>10</xdr:col>
      <xdr:colOff>218700</xdr:colOff>
      <xdr:row>95</xdr:row>
      <xdr:rowOff>95250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847725" y="219932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106</xdr:row>
      <xdr:rowOff>76200</xdr:rowOff>
    </xdr:from>
    <xdr:to>
      <xdr:col>10</xdr:col>
      <xdr:colOff>247275</xdr:colOff>
      <xdr:row>108</xdr:row>
      <xdr:rowOff>47625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876300" y="2494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800100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800100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28575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838200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800100</xdr:colOff>
      <xdr:row>171</xdr:row>
      <xdr:rowOff>133350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800100" y="39309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47625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838200" y="423481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819150</xdr:colOff>
      <xdr:row>201</xdr:row>
      <xdr:rowOff>38100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819150" y="45281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819150</xdr:colOff>
      <xdr:row>215</xdr:row>
      <xdr:rowOff>19050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/>
      </xdr:nvSpPr>
      <xdr:spPr>
        <a:xfrm>
          <a:off x="819150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151</xdr:row>
      <xdr:rowOff>76200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/>
      </xdr:nvSpPr>
      <xdr:spPr>
        <a:xfrm>
          <a:off x="847725" y="346995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Com. Valenciana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0</xdr:col>
      <xdr:colOff>838198</xdr:colOff>
      <xdr:row>26</xdr:row>
      <xdr:rowOff>38100</xdr:rowOff>
    </xdr:from>
    <xdr:to>
      <xdr:col>10</xdr:col>
      <xdr:colOff>209173</xdr:colOff>
      <xdr:row>30</xdr:row>
      <xdr:rowOff>47625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838198" y="60579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809625</xdr:colOff>
      <xdr:row>37</xdr:row>
      <xdr:rowOff>152400</xdr:rowOff>
    </xdr:from>
    <xdr:to>
      <xdr:col>10</xdr:col>
      <xdr:colOff>180600</xdr:colOff>
      <xdr:row>39</xdr:row>
      <xdr:rowOff>123750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809625" y="86772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19050</xdr:rowOff>
    </xdr:from>
    <xdr:to>
      <xdr:col>10</xdr:col>
      <xdr:colOff>199649</xdr:colOff>
      <xdr:row>53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828674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64</xdr:row>
      <xdr:rowOff>0</xdr:rowOff>
    </xdr:from>
    <xdr:to>
      <xdr:col>10</xdr:col>
      <xdr:colOff>228225</xdr:colOff>
      <xdr:row>65</xdr:row>
      <xdr:rowOff>133350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857250" y="14887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28575</xdr:colOff>
      <xdr:row>94</xdr:row>
      <xdr:rowOff>28575</xdr:rowOff>
    </xdr:from>
    <xdr:to>
      <xdr:col>10</xdr:col>
      <xdr:colOff>237750</xdr:colOff>
      <xdr:row>96</xdr:row>
      <xdr:rowOff>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866775" y="22059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9525</xdr:rowOff>
    </xdr:from>
    <xdr:to>
      <xdr:col>10</xdr:col>
      <xdr:colOff>199650</xdr:colOff>
      <xdr:row>107</xdr:row>
      <xdr:rowOff>142875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828675" y="24879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809625</xdr:colOff>
      <xdr:row>136</xdr:row>
      <xdr:rowOff>28575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809625" y="30832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9525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857250" y="36633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9525</xdr:colOff>
      <xdr:row>172</xdr:row>
      <xdr:rowOff>38100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847725" y="39462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0</xdr:col>
      <xdr:colOff>819150</xdr:colOff>
      <xdr:row>186</xdr:row>
      <xdr:rowOff>57150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81915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19050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838200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809625</xdr:colOff>
      <xdr:row>214</xdr:row>
      <xdr:rowOff>152400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/>
      </xdr:nvSpPr>
      <xdr:spPr>
        <a:xfrm>
          <a:off x="809625" y="48453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19050</xdr:colOff>
      <xdr:row>150</xdr:row>
      <xdr:rowOff>152400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/>
      </xdr:nvSpPr>
      <xdr:spPr>
        <a:xfrm>
          <a:off x="857250" y="345948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95250</xdr:rowOff>
    </xdr:from>
    <xdr:to>
      <xdr:col>10</xdr:col>
      <xdr:colOff>237748</xdr:colOff>
      <xdr:row>30</xdr:row>
      <xdr:rowOff>104775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866773" y="611505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47625</xdr:rowOff>
    </xdr:from>
    <xdr:to>
      <xdr:col>10</xdr:col>
      <xdr:colOff>228225</xdr:colOff>
      <xdr:row>40</xdr:row>
      <xdr:rowOff>18975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857250" y="87344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28575</xdr:rowOff>
    </xdr:from>
    <xdr:to>
      <xdr:col>10</xdr:col>
      <xdr:colOff>199649</xdr:colOff>
      <xdr:row>54</xdr:row>
      <xdr:rowOff>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828674" y="12049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64</xdr:row>
      <xdr:rowOff>76200</xdr:rowOff>
    </xdr:from>
    <xdr:to>
      <xdr:col>10</xdr:col>
      <xdr:colOff>256800</xdr:colOff>
      <xdr:row>66</xdr:row>
      <xdr:rowOff>47625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885825" y="149637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28575</xdr:colOff>
      <xdr:row>94</xdr:row>
      <xdr:rowOff>19050</xdr:rowOff>
    </xdr:from>
    <xdr:to>
      <xdr:col>10</xdr:col>
      <xdr:colOff>237750</xdr:colOff>
      <xdr:row>95</xdr:row>
      <xdr:rowOff>152400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>
          <a:off x="866775" y="22050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9525</xdr:colOff>
      <xdr:row>105</xdr:row>
      <xdr:rowOff>152400</xdr:rowOff>
    </xdr:from>
    <xdr:to>
      <xdr:col>10</xdr:col>
      <xdr:colOff>218700</xdr:colOff>
      <xdr:row>107</xdr:row>
      <xdr:rowOff>123825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>
          <a:off x="847725" y="24860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19050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/>
      </xdr:nvSpPr>
      <xdr:spPr>
        <a:xfrm>
          <a:off x="847725" y="30822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38100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/>
      </xdr:nvSpPr>
      <xdr:spPr>
        <a:xfrm>
          <a:off x="847725" y="366617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57150</xdr:colOff>
      <xdr:row>172</xdr:row>
      <xdr:rowOff>47625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/>
      </xdr:nvSpPr>
      <xdr:spPr>
        <a:xfrm>
          <a:off x="895350" y="39471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57150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/>
      </xdr:nvSpPr>
      <xdr:spPr>
        <a:xfrm>
          <a:off x="83820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47625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/>
      </xdr:nvSpPr>
      <xdr:spPr>
        <a:xfrm>
          <a:off x="857250" y="45291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828675</xdr:colOff>
      <xdr:row>215</xdr:row>
      <xdr:rowOff>47625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/>
      </xdr:nvSpPr>
      <xdr:spPr>
        <a:xfrm>
          <a:off x="828675" y="48529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28575</xdr:colOff>
      <xdr:row>150</xdr:row>
      <xdr:rowOff>142875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/>
      </xdr:nvSpPr>
      <xdr:spPr>
        <a:xfrm>
          <a:off x="866775" y="345852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4" name="23 Rectángulo redondeado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Extremadura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19048</xdr:colOff>
      <xdr:row>26</xdr:row>
      <xdr:rowOff>19050</xdr:rowOff>
    </xdr:from>
    <xdr:to>
      <xdr:col>10</xdr:col>
      <xdr:colOff>228223</xdr:colOff>
      <xdr:row>30</xdr:row>
      <xdr:rowOff>28575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857248" y="603885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9525</xdr:rowOff>
    </xdr:from>
    <xdr:to>
      <xdr:col>10</xdr:col>
      <xdr:colOff>209175</xdr:colOff>
      <xdr:row>39</xdr:row>
      <xdr:rowOff>142800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838200" y="86963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19049</xdr:colOff>
      <xdr:row>52</xdr:row>
      <xdr:rowOff>0</xdr:rowOff>
    </xdr:from>
    <xdr:to>
      <xdr:col>10</xdr:col>
      <xdr:colOff>228224</xdr:colOff>
      <xdr:row>53</xdr:row>
      <xdr:rowOff>133350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857249" y="12020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63</xdr:row>
      <xdr:rowOff>133350</xdr:rowOff>
    </xdr:from>
    <xdr:to>
      <xdr:col>10</xdr:col>
      <xdr:colOff>247275</xdr:colOff>
      <xdr:row>65</xdr:row>
      <xdr:rowOff>76200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876300" y="1483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819150</xdr:colOff>
      <xdr:row>94</xdr:row>
      <xdr:rowOff>19050</xdr:rowOff>
    </xdr:from>
    <xdr:to>
      <xdr:col>10</xdr:col>
      <xdr:colOff>190125</xdr:colOff>
      <xdr:row>95</xdr:row>
      <xdr:rowOff>152400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819150" y="22050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106</xdr:row>
      <xdr:rowOff>66675</xdr:rowOff>
    </xdr:from>
    <xdr:to>
      <xdr:col>10</xdr:col>
      <xdr:colOff>256800</xdr:colOff>
      <xdr:row>108</xdr:row>
      <xdr:rowOff>38100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885825" y="24936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9525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83820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47625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857250" y="36671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9525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838200" y="39433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185</xdr:row>
      <xdr:rowOff>133350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838200" y="42271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66675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847725" y="4531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828675</xdr:colOff>
      <xdr:row>215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82867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150</xdr:row>
      <xdr:rowOff>142875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/>
      </xdr:nvSpPr>
      <xdr:spPr>
        <a:xfrm>
          <a:off x="847725" y="345852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Galicia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85723</xdr:colOff>
      <xdr:row>26</xdr:row>
      <xdr:rowOff>0</xdr:rowOff>
    </xdr:from>
    <xdr:to>
      <xdr:col>10</xdr:col>
      <xdr:colOff>294898</xdr:colOff>
      <xdr:row>30</xdr:row>
      <xdr:rowOff>9525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923923" y="60198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66675</xdr:rowOff>
    </xdr:from>
    <xdr:to>
      <xdr:col>10</xdr:col>
      <xdr:colOff>209175</xdr:colOff>
      <xdr:row>40</xdr:row>
      <xdr:rowOff>38025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838200" y="87534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57149</xdr:colOff>
      <xdr:row>52</xdr:row>
      <xdr:rowOff>9525</xdr:rowOff>
    </xdr:from>
    <xdr:to>
      <xdr:col>10</xdr:col>
      <xdr:colOff>266324</xdr:colOff>
      <xdr:row>53</xdr:row>
      <xdr:rowOff>142875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895349" y="12030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28575</xdr:colOff>
      <xdr:row>63</xdr:row>
      <xdr:rowOff>114300</xdr:rowOff>
    </xdr:from>
    <xdr:to>
      <xdr:col>10</xdr:col>
      <xdr:colOff>237750</xdr:colOff>
      <xdr:row>65</xdr:row>
      <xdr:rowOff>57150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/>
      </xdr:nvSpPr>
      <xdr:spPr>
        <a:xfrm>
          <a:off x="866775" y="14811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57150</xdr:rowOff>
    </xdr:from>
    <xdr:to>
      <xdr:col>10</xdr:col>
      <xdr:colOff>228225</xdr:colOff>
      <xdr:row>96</xdr:row>
      <xdr:rowOff>28575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857250" y="22088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106</xdr:row>
      <xdr:rowOff>28575</xdr:rowOff>
    </xdr:from>
    <xdr:to>
      <xdr:col>10</xdr:col>
      <xdr:colOff>247275</xdr:colOff>
      <xdr:row>108</xdr:row>
      <xdr:rowOff>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/>
      </xdr:nvSpPr>
      <xdr:spPr>
        <a:xfrm>
          <a:off x="876300" y="248983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57150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/>
      </xdr:nvSpPr>
      <xdr:spPr>
        <a:xfrm>
          <a:off x="819150" y="3086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28575</xdr:colOff>
      <xdr:row>160</xdr:row>
      <xdr:rowOff>152400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/>
      </xdr:nvSpPr>
      <xdr:spPr>
        <a:xfrm>
          <a:off x="866775" y="365950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19050</xdr:colOff>
      <xdr:row>171</xdr:row>
      <xdr:rowOff>228600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/>
      </xdr:nvSpPr>
      <xdr:spPr>
        <a:xfrm>
          <a:off x="857250" y="39404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0</xdr:col>
      <xdr:colOff>819150</xdr:colOff>
      <xdr:row>186</xdr:row>
      <xdr:rowOff>38100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/>
      </xdr:nvSpPr>
      <xdr:spPr>
        <a:xfrm>
          <a:off x="819150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38100</xdr:colOff>
      <xdr:row>200</xdr:row>
      <xdr:rowOff>152400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/>
      </xdr:nvSpPr>
      <xdr:spPr>
        <a:xfrm>
          <a:off x="876300" y="452151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47625</xdr:colOff>
      <xdr:row>215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/>
      </xdr:nvSpPr>
      <xdr:spPr>
        <a:xfrm>
          <a:off x="88582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38100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/>
      </xdr:nvSpPr>
      <xdr:spPr>
        <a:xfrm>
          <a:off x="838200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Madrid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66675</xdr:rowOff>
    </xdr:from>
    <xdr:to>
      <xdr:col>10</xdr:col>
      <xdr:colOff>218698</xdr:colOff>
      <xdr:row>30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847723" y="60864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38</xdr:row>
      <xdr:rowOff>19050</xdr:rowOff>
    </xdr:from>
    <xdr:to>
      <xdr:col>10</xdr:col>
      <xdr:colOff>237750</xdr:colOff>
      <xdr:row>39</xdr:row>
      <xdr:rowOff>152325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866775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51</xdr:row>
      <xdr:rowOff>142875</xdr:rowOff>
    </xdr:from>
    <xdr:to>
      <xdr:col>10</xdr:col>
      <xdr:colOff>199649</xdr:colOff>
      <xdr:row>53</xdr:row>
      <xdr:rowOff>114300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828674" y="12001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64</xdr:row>
      <xdr:rowOff>85725</xdr:rowOff>
    </xdr:from>
    <xdr:to>
      <xdr:col>10</xdr:col>
      <xdr:colOff>190125</xdr:colOff>
      <xdr:row>66</xdr:row>
      <xdr:rowOff>57150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/>
      </xdr:nvSpPr>
      <xdr:spPr>
        <a:xfrm>
          <a:off x="819150" y="14973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47625</xdr:rowOff>
    </xdr:from>
    <xdr:to>
      <xdr:col>10</xdr:col>
      <xdr:colOff>209175</xdr:colOff>
      <xdr:row>96</xdr:row>
      <xdr:rowOff>19050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/>
      </xdr:nvSpPr>
      <xdr:spPr>
        <a:xfrm>
          <a:off x="838200" y="22078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106</xdr:row>
      <xdr:rowOff>66675</xdr:rowOff>
    </xdr:from>
    <xdr:to>
      <xdr:col>10</xdr:col>
      <xdr:colOff>190125</xdr:colOff>
      <xdr:row>108</xdr:row>
      <xdr:rowOff>38100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/>
      </xdr:nvSpPr>
      <xdr:spPr>
        <a:xfrm>
          <a:off x="819150" y="24936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9525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/>
      </xdr:nvSpPr>
      <xdr:spPr>
        <a:xfrm>
          <a:off x="847725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161</xdr:row>
      <xdr:rowOff>28575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/>
      </xdr:nvSpPr>
      <xdr:spPr>
        <a:xfrm>
          <a:off x="876300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19050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/>
      </xdr:nvSpPr>
      <xdr:spPr>
        <a:xfrm>
          <a:off x="838200" y="39443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85725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/>
      </xdr:nvSpPr>
      <xdr:spPr>
        <a:xfrm>
          <a:off x="838200" y="423862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200</xdr:row>
      <xdr:rowOff>123825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/>
      </xdr:nvSpPr>
      <xdr:spPr>
        <a:xfrm>
          <a:off x="838200" y="45186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1</xdr:col>
      <xdr:colOff>9525</xdr:colOff>
      <xdr:row>214</xdr:row>
      <xdr:rowOff>104775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/>
      </xdr:nvSpPr>
      <xdr:spPr>
        <a:xfrm>
          <a:off x="847725" y="484060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819150</xdr:colOff>
      <xdr:row>151</xdr:row>
      <xdr:rowOff>38100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SpPr/>
      </xdr:nvSpPr>
      <xdr:spPr>
        <a:xfrm>
          <a:off x="819150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Murcia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85725</xdr:rowOff>
    </xdr:from>
    <xdr:to>
      <xdr:col>10</xdr:col>
      <xdr:colOff>237748</xdr:colOff>
      <xdr:row>30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866773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819150</xdr:colOff>
      <xdr:row>38</xdr:row>
      <xdr:rowOff>19050</xdr:rowOff>
    </xdr:from>
    <xdr:to>
      <xdr:col>10</xdr:col>
      <xdr:colOff>190125</xdr:colOff>
      <xdr:row>39</xdr:row>
      <xdr:rowOff>152325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819150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38099</xdr:colOff>
      <xdr:row>52</xdr:row>
      <xdr:rowOff>28575</xdr:rowOff>
    </xdr:from>
    <xdr:to>
      <xdr:col>10</xdr:col>
      <xdr:colOff>247274</xdr:colOff>
      <xdr:row>54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876299" y="12049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19050</xdr:rowOff>
    </xdr:from>
    <xdr:to>
      <xdr:col>10</xdr:col>
      <xdr:colOff>209175</xdr:colOff>
      <xdr:row>65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/>
      </xdr:nvSpPr>
      <xdr:spPr>
        <a:xfrm>
          <a:off x="838200" y="14906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828675</xdr:colOff>
      <xdr:row>94</xdr:row>
      <xdr:rowOff>9525</xdr:rowOff>
    </xdr:from>
    <xdr:to>
      <xdr:col>10</xdr:col>
      <xdr:colOff>199650</xdr:colOff>
      <xdr:row>95</xdr:row>
      <xdr:rowOff>142875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/>
      </xdr:nvSpPr>
      <xdr:spPr>
        <a:xfrm>
          <a:off x="828675" y="22040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106</xdr:row>
      <xdr:rowOff>19050</xdr:rowOff>
    </xdr:from>
    <xdr:to>
      <xdr:col>10</xdr:col>
      <xdr:colOff>256800</xdr:colOff>
      <xdr:row>107</xdr:row>
      <xdr:rowOff>152400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/>
      </xdr:nvSpPr>
      <xdr:spPr>
        <a:xfrm>
          <a:off x="885825" y="24888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47625</xdr:colOff>
      <xdr:row>136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/>
      </xdr:nvSpPr>
      <xdr:spPr>
        <a:xfrm>
          <a:off x="885825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161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/>
      </xdr:nvSpPr>
      <xdr:spPr>
        <a:xfrm>
          <a:off x="876300" y="36623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19050</xdr:colOff>
      <xdr:row>172</xdr:row>
      <xdr:rowOff>19050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/>
      </xdr:nvSpPr>
      <xdr:spPr>
        <a:xfrm>
          <a:off x="857250" y="39443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57150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/>
      </xdr:nvSpPr>
      <xdr:spPr>
        <a:xfrm>
          <a:off x="83820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28575</xdr:colOff>
      <xdr:row>201</xdr:row>
      <xdr:rowOff>9525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/>
      </xdr:nvSpPr>
      <xdr:spPr>
        <a:xfrm>
          <a:off x="866775" y="45253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28575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/>
      </xdr:nvSpPr>
      <xdr:spPr>
        <a:xfrm>
          <a:off x="838200" y="48510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/>
      </xdr:nvSpPr>
      <xdr:spPr>
        <a:xfrm>
          <a:off x="838200" y="346233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Foral de Navarra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47625</xdr:rowOff>
    </xdr:from>
    <xdr:to>
      <xdr:col>10</xdr:col>
      <xdr:colOff>237748</xdr:colOff>
      <xdr:row>30</xdr:row>
      <xdr:rowOff>57150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866773" y="60674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47625</xdr:rowOff>
    </xdr:from>
    <xdr:to>
      <xdr:col>10</xdr:col>
      <xdr:colOff>209175</xdr:colOff>
      <xdr:row>40</xdr:row>
      <xdr:rowOff>18975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838200" y="87344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9525</xdr:rowOff>
    </xdr:from>
    <xdr:to>
      <xdr:col>10</xdr:col>
      <xdr:colOff>199649</xdr:colOff>
      <xdr:row>53</xdr:row>
      <xdr:rowOff>142875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828674" y="12030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64</xdr:row>
      <xdr:rowOff>19050</xdr:rowOff>
    </xdr:from>
    <xdr:to>
      <xdr:col>10</xdr:col>
      <xdr:colOff>228225</xdr:colOff>
      <xdr:row>65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/>
      </xdr:nvSpPr>
      <xdr:spPr>
        <a:xfrm>
          <a:off x="857250" y="14906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28575</xdr:rowOff>
    </xdr:from>
    <xdr:to>
      <xdr:col>10</xdr:col>
      <xdr:colOff>209175</xdr:colOff>
      <xdr:row>96</xdr:row>
      <xdr:rowOff>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/>
      </xdr:nvSpPr>
      <xdr:spPr>
        <a:xfrm>
          <a:off x="838200" y="22059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57150</xdr:rowOff>
    </xdr:from>
    <xdr:to>
      <xdr:col>10</xdr:col>
      <xdr:colOff>199650</xdr:colOff>
      <xdr:row>108</xdr:row>
      <xdr:rowOff>28575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/>
      </xdr:nvSpPr>
      <xdr:spPr>
        <a:xfrm>
          <a:off x="828675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136</xdr:row>
      <xdr:rowOff>9525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/>
      </xdr:nvSpPr>
      <xdr:spPr>
        <a:xfrm>
          <a:off x="85725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28575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/>
      </xdr:nvSpPr>
      <xdr:spPr>
        <a:xfrm>
          <a:off x="847725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9525</xdr:colOff>
      <xdr:row>172</xdr:row>
      <xdr:rowOff>9525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/>
      </xdr:nvSpPr>
      <xdr:spPr>
        <a:xfrm>
          <a:off x="847725" y="39433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9525</xdr:colOff>
      <xdr:row>186</xdr:row>
      <xdr:rowOff>38100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/>
      </xdr:nvSpPr>
      <xdr:spPr>
        <a:xfrm>
          <a:off x="847725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38100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SpPr/>
      </xdr:nvSpPr>
      <xdr:spPr>
        <a:xfrm>
          <a:off x="847725" y="45281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0</xdr:col>
      <xdr:colOff>828675</xdr:colOff>
      <xdr:row>215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SpPr/>
      </xdr:nvSpPr>
      <xdr:spPr>
        <a:xfrm>
          <a:off x="82867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150</xdr:row>
      <xdr:rowOff>171450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SpPr/>
      </xdr:nvSpPr>
      <xdr:spPr>
        <a:xfrm>
          <a:off x="838200" y="346138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Pais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Vasco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47625</xdr:rowOff>
    </xdr:from>
    <xdr:to>
      <xdr:col>10</xdr:col>
      <xdr:colOff>218698</xdr:colOff>
      <xdr:row>30</xdr:row>
      <xdr:rowOff>57150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847723" y="60674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38</xdr:row>
      <xdr:rowOff>28575</xdr:rowOff>
    </xdr:from>
    <xdr:to>
      <xdr:col>10</xdr:col>
      <xdr:colOff>218700</xdr:colOff>
      <xdr:row>39</xdr:row>
      <xdr:rowOff>161850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847725" y="87153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19049</xdr:colOff>
      <xdr:row>52</xdr:row>
      <xdr:rowOff>57150</xdr:rowOff>
    </xdr:from>
    <xdr:to>
      <xdr:col>10</xdr:col>
      <xdr:colOff>228224</xdr:colOff>
      <xdr:row>54</xdr:row>
      <xdr:rowOff>28575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/>
      </xdr:nvSpPr>
      <xdr:spPr>
        <a:xfrm>
          <a:off x="857249" y="120777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63</xdr:row>
      <xdr:rowOff>142875</xdr:rowOff>
    </xdr:from>
    <xdr:to>
      <xdr:col>10</xdr:col>
      <xdr:colOff>256800</xdr:colOff>
      <xdr:row>65</xdr:row>
      <xdr:rowOff>85725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/>
      </xdr:nvSpPr>
      <xdr:spPr>
        <a:xfrm>
          <a:off x="885825" y="14839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47625</xdr:colOff>
      <xdr:row>93</xdr:row>
      <xdr:rowOff>133350</xdr:rowOff>
    </xdr:from>
    <xdr:to>
      <xdr:col>10</xdr:col>
      <xdr:colOff>256800</xdr:colOff>
      <xdr:row>95</xdr:row>
      <xdr:rowOff>104775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/>
      </xdr:nvSpPr>
      <xdr:spPr>
        <a:xfrm>
          <a:off x="885825" y="22002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57150</xdr:colOff>
      <xdr:row>106</xdr:row>
      <xdr:rowOff>47625</xdr:rowOff>
    </xdr:from>
    <xdr:to>
      <xdr:col>10</xdr:col>
      <xdr:colOff>266325</xdr:colOff>
      <xdr:row>108</xdr:row>
      <xdr:rowOff>19050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/>
      </xdr:nvSpPr>
      <xdr:spPr>
        <a:xfrm>
          <a:off x="895350" y="249174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135</xdr:row>
      <xdr:rowOff>142875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857250" y="30784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160</xdr:row>
      <xdr:rowOff>171450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/>
      </xdr:nvSpPr>
      <xdr:spPr>
        <a:xfrm>
          <a:off x="876300" y="366141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28575</xdr:colOff>
      <xdr:row>171</xdr:row>
      <xdr:rowOff>200025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SpPr/>
      </xdr:nvSpPr>
      <xdr:spPr>
        <a:xfrm>
          <a:off x="866775" y="393763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38100</xdr:colOff>
      <xdr:row>186</xdr:row>
      <xdr:rowOff>47625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SpPr/>
      </xdr:nvSpPr>
      <xdr:spPr>
        <a:xfrm>
          <a:off x="876300" y="423481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0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SpPr/>
      </xdr:nvSpPr>
      <xdr:spPr>
        <a:xfrm>
          <a:off x="847725" y="45243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47625</xdr:colOff>
      <xdr:row>214</xdr:row>
      <xdr:rowOff>171450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/>
      </xdr:nvSpPr>
      <xdr:spPr>
        <a:xfrm>
          <a:off x="885825" y="484727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28575</xdr:colOff>
      <xdr:row>151</xdr:row>
      <xdr:rowOff>9525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/>
      </xdr:nvSpPr>
      <xdr:spPr>
        <a:xfrm>
          <a:off x="866775" y="346329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La Rioja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Andalucía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28675" y="1076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10</xdr:col>
      <xdr:colOff>209175</xdr:colOff>
      <xdr:row>65</xdr:row>
      <xdr:rowOff>133350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10</xdr:col>
      <xdr:colOff>209175</xdr:colOff>
      <xdr:row>81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10</xdr:col>
      <xdr:colOff>209175</xdr:colOff>
      <xdr:row>85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38200" y="1864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10</xdr:col>
      <xdr:colOff>209175</xdr:colOff>
      <xdr:row>95</xdr:row>
      <xdr:rowOff>133350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38200" y="21478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10</xdr:col>
      <xdr:colOff>209175</xdr:colOff>
      <xdr:row>107</xdr:row>
      <xdr:rowOff>133350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38200" y="24317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117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1534400" cy="333375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838200" y="33575625"/>
          <a:ext cx="11534400" cy="3333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Aragón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53</xdr:row>
      <xdr:rowOff>0</xdr:rowOff>
    </xdr:from>
    <xdr:to>
      <xdr:col>10</xdr:col>
      <xdr:colOff>209174</xdr:colOff>
      <xdr:row>54</xdr:row>
      <xdr:rowOff>133350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10</xdr:col>
      <xdr:colOff>209175</xdr:colOff>
      <xdr:row>66</xdr:row>
      <xdr:rowOff>133350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10</xdr:col>
      <xdr:colOff>209175</xdr:colOff>
      <xdr:row>82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10</xdr:col>
      <xdr:colOff>209175</xdr:colOff>
      <xdr:row>86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10</xdr:col>
      <xdr:colOff>209175</xdr:colOff>
      <xdr:row>96</xdr:row>
      <xdr:rowOff>133350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10</xdr:col>
      <xdr:colOff>209175</xdr:colOff>
      <xdr:row>108</xdr:row>
      <xdr:rowOff>133350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118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</a:t>
          </a:r>
        </a:p>
      </xdr:txBody>
    </xdr:sp>
    <xdr:clientData/>
  </xdr:oneCellAnchor>
  <xdr:oneCellAnchor>
    <xdr:from>
      <xdr:col>1</xdr:col>
      <xdr:colOff>0</xdr:colOff>
      <xdr:row>122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838200" y="26889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838200" y="3637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838200" y="39576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838200" y="4233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9525</xdr:rowOff>
    </xdr:from>
    <xdr:ext cx="11534400" cy="342900"/>
    <xdr:sp macro="" textlink="">
      <xdr:nvSpPr>
        <xdr:cNvPr id="24" name="23 Rectángulo redondeado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838200" y="33547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Principado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Asturias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10</xdr:col>
      <xdr:colOff>209175</xdr:colOff>
      <xdr:row>65</xdr:row>
      <xdr:rowOff>133350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10</xdr:col>
      <xdr:colOff>209175</xdr:colOff>
      <xdr:row>81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10</xdr:col>
      <xdr:colOff>209175</xdr:colOff>
      <xdr:row>85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10</xdr:col>
      <xdr:colOff>209175</xdr:colOff>
      <xdr:row>95</xdr:row>
      <xdr:rowOff>133350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10</xdr:col>
      <xdr:colOff>209175</xdr:colOff>
      <xdr:row>107</xdr:row>
      <xdr:rowOff>133350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117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838200" y="26889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838200" y="3637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838200" y="39576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838200" y="4233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9525</xdr:rowOff>
    </xdr:from>
    <xdr:ext cx="11534400" cy="342900"/>
    <xdr:sp macro="" textlink="">
      <xdr:nvSpPr>
        <xdr:cNvPr id="25" name="24 Rectángulo redondeado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838200" y="33547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Illes Balears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0</xdr:col>
      <xdr:colOff>819148</xdr:colOff>
      <xdr:row>25</xdr:row>
      <xdr:rowOff>123825</xdr:rowOff>
    </xdr:from>
    <xdr:to>
      <xdr:col>10</xdr:col>
      <xdr:colOff>190123</xdr:colOff>
      <xdr:row>29</xdr:row>
      <xdr:rowOff>133350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19148" y="59817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28575</xdr:rowOff>
    </xdr:from>
    <xdr:to>
      <xdr:col>10</xdr:col>
      <xdr:colOff>228225</xdr:colOff>
      <xdr:row>39</xdr:row>
      <xdr:rowOff>161850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857250" y="87153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47624</xdr:colOff>
      <xdr:row>52</xdr:row>
      <xdr:rowOff>57150</xdr:rowOff>
    </xdr:from>
    <xdr:to>
      <xdr:col>10</xdr:col>
      <xdr:colOff>256799</xdr:colOff>
      <xdr:row>54</xdr:row>
      <xdr:rowOff>28575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885824" y="120777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28575</xdr:colOff>
      <xdr:row>64</xdr:row>
      <xdr:rowOff>47625</xdr:rowOff>
    </xdr:from>
    <xdr:to>
      <xdr:col>10</xdr:col>
      <xdr:colOff>237750</xdr:colOff>
      <xdr:row>66</xdr:row>
      <xdr:rowOff>19050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866775" y="14935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0</xdr:rowOff>
    </xdr:from>
    <xdr:to>
      <xdr:col>10</xdr:col>
      <xdr:colOff>228225</xdr:colOff>
      <xdr:row>95</xdr:row>
      <xdr:rowOff>133350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857250" y="22031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106</xdr:row>
      <xdr:rowOff>57150</xdr:rowOff>
    </xdr:from>
    <xdr:to>
      <xdr:col>10</xdr:col>
      <xdr:colOff>228225</xdr:colOff>
      <xdr:row>108</xdr:row>
      <xdr:rowOff>28575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857250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876300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66675</xdr:colOff>
      <xdr:row>161</xdr:row>
      <xdr:rowOff>95250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904875" y="36718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809625</xdr:colOff>
      <xdr:row>172</xdr:row>
      <xdr:rowOff>28575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809625" y="39452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oneCellAnchor>
  <xdr:oneCellAnchor>
    <xdr:from>
      <xdr:col>1</xdr:col>
      <xdr:colOff>9525</xdr:colOff>
      <xdr:row>185</xdr:row>
      <xdr:rowOff>133350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847725" y="42271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38100</xdr:colOff>
      <xdr:row>201</xdr:row>
      <xdr:rowOff>28575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876300" y="45272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1</xdr:col>
      <xdr:colOff>28575</xdr:colOff>
      <xdr:row>215</xdr:row>
      <xdr:rowOff>66675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866775" y="48548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57150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838200" y="3468052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Canarias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38098</xdr:colOff>
      <xdr:row>26</xdr:row>
      <xdr:rowOff>0</xdr:rowOff>
    </xdr:from>
    <xdr:to>
      <xdr:col>10</xdr:col>
      <xdr:colOff>247273</xdr:colOff>
      <xdr:row>30</xdr:row>
      <xdr:rowOff>9525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76298" y="60198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800100</xdr:colOff>
      <xdr:row>38</xdr:row>
      <xdr:rowOff>104775</xdr:rowOff>
    </xdr:from>
    <xdr:to>
      <xdr:col>10</xdr:col>
      <xdr:colOff>171075</xdr:colOff>
      <xdr:row>40</xdr:row>
      <xdr:rowOff>76125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00100" y="87915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38099</xdr:colOff>
      <xdr:row>52</xdr:row>
      <xdr:rowOff>19050</xdr:rowOff>
    </xdr:from>
    <xdr:to>
      <xdr:col>10</xdr:col>
      <xdr:colOff>247274</xdr:colOff>
      <xdr:row>53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876299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63</xdr:row>
      <xdr:rowOff>171450</xdr:rowOff>
    </xdr:from>
    <xdr:to>
      <xdr:col>10</xdr:col>
      <xdr:colOff>199650</xdr:colOff>
      <xdr:row>65</xdr:row>
      <xdr:rowOff>114300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828675" y="14868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Ingresados directamente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93</xdr:row>
      <xdr:rowOff>152400</xdr:rowOff>
    </xdr:from>
    <xdr:to>
      <xdr:col>10</xdr:col>
      <xdr:colOff>209175</xdr:colOff>
      <xdr:row>95</xdr:row>
      <xdr:rowOff>123825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838200" y="22021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106</xdr:row>
      <xdr:rowOff>0</xdr:rowOff>
    </xdr:from>
    <xdr:to>
      <xdr:col>10</xdr:col>
      <xdr:colOff>190125</xdr:colOff>
      <xdr:row>107</xdr:row>
      <xdr:rowOff>133350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819150" y="248697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28575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866775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161</xdr:row>
      <xdr:rowOff>19050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819150" y="36642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38100</xdr:colOff>
      <xdr:row>172</xdr:row>
      <xdr:rowOff>28575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876300" y="39452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9525</xdr:colOff>
      <xdr:row>186</xdr:row>
      <xdr:rowOff>19050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847725" y="423195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819150</xdr:colOff>
      <xdr:row>200</xdr:row>
      <xdr:rowOff>133350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819150" y="4519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38100</xdr:colOff>
      <xdr:row>214</xdr:row>
      <xdr:rowOff>161925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876300" y="48463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151</xdr:row>
      <xdr:rowOff>38100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828675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Cantabria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38098</xdr:colOff>
      <xdr:row>26</xdr:row>
      <xdr:rowOff>85725</xdr:rowOff>
    </xdr:from>
    <xdr:to>
      <xdr:col>10</xdr:col>
      <xdr:colOff>247273</xdr:colOff>
      <xdr:row>30</xdr:row>
      <xdr:rowOff>95250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76298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38</xdr:row>
      <xdr:rowOff>38100</xdr:rowOff>
    </xdr:from>
    <xdr:to>
      <xdr:col>10</xdr:col>
      <xdr:colOff>237750</xdr:colOff>
      <xdr:row>40</xdr:row>
      <xdr:rowOff>9450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66775" y="872490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819149</xdr:colOff>
      <xdr:row>52</xdr:row>
      <xdr:rowOff>76200</xdr:rowOff>
    </xdr:from>
    <xdr:to>
      <xdr:col>10</xdr:col>
      <xdr:colOff>190124</xdr:colOff>
      <xdr:row>54</xdr:row>
      <xdr:rowOff>47625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819149" y="12096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9525</xdr:rowOff>
    </xdr:from>
    <xdr:to>
      <xdr:col>10</xdr:col>
      <xdr:colOff>209175</xdr:colOff>
      <xdr:row>65</xdr:row>
      <xdr:rowOff>142875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838200" y="148971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76200</xdr:rowOff>
    </xdr:from>
    <xdr:to>
      <xdr:col>10</xdr:col>
      <xdr:colOff>228225</xdr:colOff>
      <xdr:row>96</xdr:row>
      <xdr:rowOff>47625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857250" y="2210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106</xdr:row>
      <xdr:rowOff>47625</xdr:rowOff>
    </xdr:from>
    <xdr:to>
      <xdr:col>10</xdr:col>
      <xdr:colOff>228225</xdr:colOff>
      <xdr:row>108</xdr:row>
      <xdr:rowOff>19050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857250" y="249174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47625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847725" y="30851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76200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>
          <a:off x="838200" y="36699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809625</xdr:colOff>
      <xdr:row>171</xdr:row>
      <xdr:rowOff>228600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>
          <a:off x="809625" y="39404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19050</xdr:colOff>
      <xdr:row>186</xdr:row>
      <xdr:rowOff>95250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>
          <a:off x="857250" y="423957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>
          <a:off x="857250" y="45243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>
          <a:off x="838200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151</xdr:row>
      <xdr:rowOff>47625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847725" y="346710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Castilla y León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19048</xdr:colOff>
      <xdr:row>26</xdr:row>
      <xdr:rowOff>85725</xdr:rowOff>
    </xdr:from>
    <xdr:to>
      <xdr:col>10</xdr:col>
      <xdr:colOff>228223</xdr:colOff>
      <xdr:row>30</xdr:row>
      <xdr:rowOff>95250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57248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10</xdr:col>
      <xdr:colOff>209175</xdr:colOff>
      <xdr:row>39</xdr:row>
      <xdr:rowOff>133275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838200" y="868680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9524</xdr:colOff>
      <xdr:row>52</xdr:row>
      <xdr:rowOff>38100</xdr:rowOff>
    </xdr:from>
    <xdr:to>
      <xdr:col>10</xdr:col>
      <xdr:colOff>218699</xdr:colOff>
      <xdr:row>54</xdr:row>
      <xdr:rowOff>9525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847724" y="12058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64</xdr:row>
      <xdr:rowOff>28575</xdr:rowOff>
    </xdr:from>
    <xdr:to>
      <xdr:col>10</xdr:col>
      <xdr:colOff>199650</xdr:colOff>
      <xdr:row>66</xdr:row>
      <xdr:rowOff>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828675" y="14916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819150</xdr:colOff>
      <xdr:row>94</xdr:row>
      <xdr:rowOff>47625</xdr:rowOff>
    </xdr:from>
    <xdr:to>
      <xdr:col>10</xdr:col>
      <xdr:colOff>190125</xdr:colOff>
      <xdr:row>96</xdr:row>
      <xdr:rowOff>19050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819150" y="22078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9525</xdr:colOff>
      <xdr:row>106</xdr:row>
      <xdr:rowOff>19050</xdr:rowOff>
    </xdr:from>
    <xdr:to>
      <xdr:col>10</xdr:col>
      <xdr:colOff>218700</xdr:colOff>
      <xdr:row>107</xdr:row>
      <xdr:rowOff>152400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847725" y="24888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9525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81915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47625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847725" y="36671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28575</xdr:colOff>
      <xdr:row>171</xdr:row>
      <xdr:rowOff>238125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866775" y="39414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38100</xdr:colOff>
      <xdr:row>186</xdr:row>
      <xdr:rowOff>38100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876300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28575</xdr:rowOff>
    </xdr:from>
    <xdr:to>
      <xdr:col>10</xdr:col>
      <xdr:colOff>209175</xdr:colOff>
      <xdr:row>191</xdr:row>
      <xdr:rowOff>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838200" y="42814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19050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857250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28575</xdr:colOff>
      <xdr:row>215</xdr:row>
      <xdr:rowOff>19050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/>
      </xdr:nvSpPr>
      <xdr:spPr>
        <a:xfrm>
          <a:off x="866775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150</xdr:row>
      <xdr:rowOff>152400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/>
      </xdr:nvSpPr>
      <xdr:spPr>
        <a:xfrm>
          <a:off x="828675" y="345948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Castilla La Mancha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66675</xdr:rowOff>
    </xdr:from>
    <xdr:to>
      <xdr:col>10</xdr:col>
      <xdr:colOff>218698</xdr:colOff>
      <xdr:row>30</xdr:row>
      <xdr:rowOff>76200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7723" y="60864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19050</xdr:rowOff>
    </xdr:from>
    <xdr:to>
      <xdr:col>10</xdr:col>
      <xdr:colOff>228225</xdr:colOff>
      <xdr:row>39</xdr:row>
      <xdr:rowOff>152325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57250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838199" y="12020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800100</xdr:colOff>
      <xdr:row>63</xdr:row>
      <xdr:rowOff>171450</xdr:rowOff>
    </xdr:from>
    <xdr:to>
      <xdr:col>10</xdr:col>
      <xdr:colOff>171075</xdr:colOff>
      <xdr:row>65</xdr:row>
      <xdr:rowOff>114300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800100" y="14868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828675</xdr:colOff>
      <xdr:row>94</xdr:row>
      <xdr:rowOff>9525</xdr:rowOff>
    </xdr:from>
    <xdr:to>
      <xdr:col>10</xdr:col>
      <xdr:colOff>199650</xdr:colOff>
      <xdr:row>95</xdr:row>
      <xdr:rowOff>142875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828675" y="22040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57150</xdr:rowOff>
    </xdr:from>
    <xdr:to>
      <xdr:col>10</xdr:col>
      <xdr:colOff>199650</xdr:colOff>
      <xdr:row>108</xdr:row>
      <xdr:rowOff>28575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828675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28575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>
          <a:off x="819150" y="30832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66675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857250" y="36690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38100</xdr:colOff>
      <xdr:row>171</xdr:row>
      <xdr:rowOff>238125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876300" y="39414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19050</xdr:colOff>
      <xdr:row>186</xdr:row>
      <xdr:rowOff>66675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/>
      </xdr:nvSpPr>
      <xdr:spPr>
        <a:xfrm>
          <a:off x="857250" y="4236720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28575</xdr:colOff>
      <xdr:row>201</xdr:row>
      <xdr:rowOff>19050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/>
      </xdr:nvSpPr>
      <xdr:spPr>
        <a:xfrm>
          <a:off x="866775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38100</xdr:colOff>
      <xdr:row>215</xdr:row>
      <xdr:rowOff>19050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/>
      </xdr:nvSpPr>
      <xdr:spPr>
        <a:xfrm>
          <a:off x="876300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151</xdr:row>
      <xdr:rowOff>66675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/>
      </xdr:nvSpPr>
      <xdr:spPr>
        <a:xfrm>
          <a:off x="828675" y="34690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38"/>
  <sheetViews>
    <sheetView tabSelected="1" workbookViewId="0"/>
  </sheetViews>
  <sheetFormatPr baseColWidth="10" defaultRowHeight="15" x14ac:dyDescent="0.25"/>
  <cols>
    <col min="1" max="21" width="11" style="1"/>
    <col min="22" max="22" width="7.5" style="1" customWidth="1"/>
    <col min="23" max="16384" width="11" style="1"/>
  </cols>
  <sheetData>
    <row r="2" spans="2:19" ht="15.75" x14ac:dyDescent="0.25">
      <c r="C2" s="2"/>
    </row>
    <row r="3" spans="2:19" ht="15.75" x14ac:dyDescent="0.25">
      <c r="C3" s="2"/>
    </row>
    <row r="4" spans="2:19" ht="15.75" x14ac:dyDescent="0.25">
      <c r="C4" s="2"/>
    </row>
    <row r="5" spans="2:19" ht="15.75" x14ac:dyDescent="0.25">
      <c r="C5" s="2"/>
    </row>
    <row r="6" spans="2:19" ht="15.75" x14ac:dyDescent="0.25">
      <c r="C6" s="2"/>
    </row>
    <row r="7" spans="2:19" ht="15.75" x14ac:dyDescent="0.25">
      <c r="C7" s="2"/>
    </row>
    <row r="8" spans="2:19" ht="15.75" x14ac:dyDescent="0.25">
      <c r="C8" s="2"/>
    </row>
    <row r="9" spans="2:19" ht="18.75" customHeight="1" x14ac:dyDescent="0.25">
      <c r="B9" s="26" t="s">
        <v>102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3" spans="2:19" ht="15.75" thickBot="1" x14ac:dyDescent="0.3"/>
    <row r="14" spans="2:19" s="3" customFormat="1" ht="30" customHeight="1" thickTop="1" thickBot="1" x14ac:dyDescent="0.25">
      <c r="C14" s="23" t="s">
        <v>0</v>
      </c>
      <c r="D14" s="24"/>
      <c r="E14" s="24"/>
      <c r="F14" s="24"/>
      <c r="G14" s="24"/>
      <c r="H14" s="25"/>
      <c r="L14" s="23" t="s">
        <v>1</v>
      </c>
      <c r="M14" s="24"/>
      <c r="N14" s="24"/>
      <c r="O14" s="24"/>
      <c r="P14" s="24"/>
      <c r="Q14" s="25"/>
    </row>
    <row r="15" spans="2:19" s="3" customFormat="1" ht="15" customHeight="1" thickTop="1" thickBot="1" x14ac:dyDescent="0.3">
      <c r="C15" s="1"/>
      <c r="D15" s="1"/>
      <c r="E15" s="1"/>
      <c r="L15" s="1"/>
      <c r="M15" s="1"/>
    </row>
    <row r="16" spans="2:19" s="3" customFormat="1" ht="30" customHeight="1" thickTop="1" thickBot="1" x14ac:dyDescent="0.25">
      <c r="C16" s="23" t="s">
        <v>2</v>
      </c>
      <c r="D16" s="24"/>
      <c r="E16" s="24"/>
      <c r="F16" s="24"/>
      <c r="G16" s="24"/>
      <c r="H16" s="25"/>
      <c r="L16" s="23" t="s">
        <v>3</v>
      </c>
      <c r="M16" s="24"/>
      <c r="N16" s="24"/>
      <c r="O16" s="24"/>
      <c r="P16" s="24"/>
      <c r="Q16" s="25"/>
    </row>
    <row r="17" spans="3:20" s="3" customFormat="1" ht="15" customHeight="1" thickTop="1" thickBot="1" x14ac:dyDescent="0.3">
      <c r="D17" s="1"/>
      <c r="E17" s="1"/>
      <c r="M17" s="1"/>
    </row>
    <row r="18" spans="3:20" s="3" customFormat="1" ht="30" customHeight="1" thickTop="1" thickBot="1" x14ac:dyDescent="0.25">
      <c r="C18" s="23" t="s">
        <v>4</v>
      </c>
      <c r="D18" s="24"/>
      <c r="E18" s="24"/>
      <c r="F18" s="24"/>
      <c r="G18" s="24"/>
      <c r="H18" s="25"/>
      <c r="L18" s="23" t="s">
        <v>5</v>
      </c>
      <c r="M18" s="24"/>
      <c r="N18" s="24"/>
      <c r="O18" s="24"/>
      <c r="P18" s="24"/>
      <c r="Q18" s="25"/>
    </row>
    <row r="19" spans="3:20" s="3" customFormat="1" ht="15" customHeight="1" thickTop="1" thickBot="1" x14ac:dyDescent="0.3">
      <c r="D19" s="1"/>
      <c r="E19" s="1"/>
      <c r="M19" s="1"/>
    </row>
    <row r="20" spans="3:20" s="3" customFormat="1" ht="30" customHeight="1" thickTop="1" thickBot="1" x14ac:dyDescent="0.25">
      <c r="C20" s="23" t="s">
        <v>6</v>
      </c>
      <c r="D20" s="24"/>
      <c r="E20" s="24"/>
      <c r="F20" s="24"/>
      <c r="G20" s="24"/>
      <c r="H20" s="25"/>
      <c r="L20" s="23" t="s">
        <v>7</v>
      </c>
      <c r="M20" s="24"/>
      <c r="N20" s="24"/>
      <c r="O20" s="24"/>
      <c r="P20" s="24"/>
      <c r="Q20" s="25"/>
    </row>
    <row r="21" spans="3:20" s="3" customFormat="1" ht="15" customHeight="1" thickTop="1" thickBot="1" x14ac:dyDescent="0.3">
      <c r="C21" s="1"/>
      <c r="D21" s="1"/>
      <c r="E21" s="1"/>
      <c r="M21" s="1"/>
      <c r="T21" s="1"/>
    </row>
    <row r="22" spans="3:20" s="3" customFormat="1" ht="30" customHeight="1" thickTop="1" thickBot="1" x14ac:dyDescent="0.25">
      <c r="C22" s="23" t="s">
        <v>8</v>
      </c>
      <c r="D22" s="24"/>
      <c r="E22" s="24"/>
      <c r="F22" s="24"/>
      <c r="G22" s="24"/>
      <c r="H22" s="25"/>
      <c r="L22" s="23" t="s">
        <v>9</v>
      </c>
      <c r="M22" s="24"/>
      <c r="N22" s="24"/>
      <c r="O22" s="24"/>
      <c r="P22" s="24"/>
      <c r="Q22" s="25"/>
    </row>
    <row r="23" spans="3:20" s="3" customFormat="1" ht="15" customHeight="1" thickTop="1" thickBot="1" x14ac:dyDescent="0.3">
      <c r="C23" s="1"/>
      <c r="D23" s="1"/>
      <c r="E23" s="1"/>
    </row>
    <row r="24" spans="3:20" s="3" customFormat="1" ht="30" customHeight="1" thickTop="1" thickBot="1" x14ac:dyDescent="0.25">
      <c r="C24" s="23" t="s">
        <v>10</v>
      </c>
      <c r="D24" s="24"/>
      <c r="E24" s="24"/>
      <c r="F24" s="24"/>
      <c r="G24" s="24"/>
      <c r="H24" s="25"/>
      <c r="L24" s="23" t="s">
        <v>11</v>
      </c>
      <c r="M24" s="24"/>
      <c r="N24" s="24"/>
      <c r="O24" s="24"/>
      <c r="P24" s="24"/>
      <c r="Q24" s="25"/>
    </row>
    <row r="25" spans="3:20" s="3" customFormat="1" ht="15" customHeight="1" thickTop="1" thickBot="1" x14ac:dyDescent="0.3">
      <c r="C25" s="1"/>
      <c r="D25" s="1"/>
      <c r="E25" s="1"/>
    </row>
    <row r="26" spans="3:20" s="3" customFormat="1" ht="30" customHeight="1" thickTop="1" thickBot="1" x14ac:dyDescent="0.25">
      <c r="C26" s="23" t="s">
        <v>12</v>
      </c>
      <c r="D26" s="24"/>
      <c r="E26" s="24"/>
      <c r="F26" s="24"/>
      <c r="G26" s="24"/>
      <c r="H26" s="25"/>
      <c r="L26" s="23" t="s">
        <v>13</v>
      </c>
      <c r="M26" s="24"/>
      <c r="N26" s="24"/>
      <c r="O26" s="24"/>
      <c r="P26" s="24"/>
      <c r="Q26" s="25"/>
    </row>
    <row r="27" spans="3:20" s="3" customFormat="1" ht="15" customHeight="1" thickTop="1" thickBot="1" x14ac:dyDescent="0.3">
      <c r="C27" s="1"/>
      <c r="D27" s="1"/>
      <c r="E27" s="1"/>
    </row>
    <row r="28" spans="3:20" s="3" customFormat="1" ht="30" customHeight="1" thickTop="1" thickBot="1" x14ac:dyDescent="0.25">
      <c r="C28" s="23" t="s">
        <v>14</v>
      </c>
      <c r="D28" s="24"/>
      <c r="E28" s="24"/>
      <c r="F28" s="24"/>
      <c r="G28" s="24"/>
      <c r="H28" s="25"/>
      <c r="L28" s="23" t="s">
        <v>15</v>
      </c>
      <c r="M28" s="24"/>
      <c r="N28" s="24"/>
      <c r="O28" s="24"/>
      <c r="P28" s="24"/>
      <c r="Q28" s="25"/>
    </row>
    <row r="29" spans="3:20" s="3" customFormat="1" ht="15" customHeight="1" thickTop="1" thickBot="1" x14ac:dyDescent="0.3">
      <c r="C29" s="1"/>
      <c r="D29" s="1"/>
      <c r="E29" s="1"/>
    </row>
    <row r="30" spans="3:20" s="3" customFormat="1" ht="30" customHeight="1" thickTop="1" thickBot="1" x14ac:dyDescent="0.25">
      <c r="C30" s="23" t="s">
        <v>16</v>
      </c>
      <c r="D30" s="24"/>
      <c r="E30" s="24"/>
      <c r="F30" s="24"/>
      <c r="G30" s="24"/>
      <c r="H30" s="25"/>
    </row>
    <row r="31" spans="3:20" s="3" customFormat="1" ht="15" customHeight="1" thickTop="1" x14ac:dyDescent="0.25">
      <c r="C31" s="1"/>
      <c r="D31" s="1"/>
      <c r="E31" s="1"/>
    </row>
    <row r="32" spans="3:20" s="3" customFormat="1" x14ac:dyDescent="0.25">
      <c r="D32" s="1"/>
      <c r="E32" s="1"/>
    </row>
    <row r="33" spans="5:5" s="3" customFormat="1" x14ac:dyDescent="0.25">
      <c r="E33" s="1"/>
    </row>
    <row r="34" spans="5:5" s="3" customFormat="1" x14ac:dyDescent="0.25">
      <c r="E34" s="1"/>
    </row>
    <row r="35" spans="5:5" s="3" customFormat="1" x14ac:dyDescent="0.25">
      <c r="E35" s="1"/>
    </row>
    <row r="36" spans="5:5" s="3" customFormat="1" x14ac:dyDescent="0.25">
      <c r="E36" s="1"/>
    </row>
    <row r="37" spans="5:5" s="3" customFormat="1" x14ac:dyDescent="0.25">
      <c r="E37" s="1"/>
    </row>
    <row r="38" spans="5:5" s="3" customFormat="1" x14ac:dyDescent="0.25">
      <c r="E38" s="1"/>
    </row>
  </sheetData>
  <mergeCells count="18">
    <mergeCell ref="C26:H26"/>
    <mergeCell ref="L26:Q26"/>
    <mergeCell ref="C28:H28"/>
    <mergeCell ref="L28:Q28"/>
    <mergeCell ref="C30:H30"/>
    <mergeCell ref="C20:H20"/>
    <mergeCell ref="L20:Q20"/>
    <mergeCell ref="C22:H22"/>
    <mergeCell ref="L22:Q22"/>
    <mergeCell ref="C24:H24"/>
    <mergeCell ref="L24:Q24"/>
    <mergeCell ref="C18:H18"/>
    <mergeCell ref="L18:Q18"/>
    <mergeCell ref="B9:S9"/>
    <mergeCell ref="C14:H14"/>
    <mergeCell ref="L14:Q14"/>
    <mergeCell ref="C16:H16"/>
    <mergeCell ref="L16:Q16"/>
  </mergeCells>
  <hyperlinks>
    <hyperlink ref="C14:H14" location="Andalucía!A1" display="Andalucía" xr:uid="{00000000-0004-0000-0000-000000000000}"/>
    <hyperlink ref="C16:H16" location="Aragón!A1" display="Aragón" xr:uid="{00000000-0004-0000-0000-000001000000}"/>
    <hyperlink ref="C18:H18" location="Asturias!A1" display="Principado de Asturias" xr:uid="{00000000-0004-0000-0000-000002000000}"/>
    <hyperlink ref="C20:H20" location="'Illes Balears'!A1" display="Balears, Illes" xr:uid="{00000000-0004-0000-0000-000003000000}"/>
    <hyperlink ref="C22:H22" location="Canarias!A1" display="Canarias" xr:uid="{00000000-0004-0000-0000-000004000000}"/>
    <hyperlink ref="C24:H24" location="Cantabria!A1" display="Cantabria" xr:uid="{00000000-0004-0000-0000-000005000000}"/>
    <hyperlink ref="C26:H26" location="'Castilla y León'!A1" display="Castilla y León" xr:uid="{00000000-0004-0000-0000-000006000000}"/>
    <hyperlink ref="C28:H28" location="'Castilla La Mancha'!A1" display="Castilla - La Mancha" xr:uid="{00000000-0004-0000-0000-000007000000}"/>
    <hyperlink ref="C30:H30" location="Cataluña!A1" display="Cataluña" xr:uid="{00000000-0004-0000-0000-000008000000}"/>
    <hyperlink ref="L14:Q14" location="'Com. Valenciana'!A1" display="Com. Valenciana" xr:uid="{00000000-0004-0000-0000-000009000000}"/>
    <hyperlink ref="L16:Q16" location="Extremadura!A1" display="Extremadura" xr:uid="{00000000-0004-0000-0000-00000A000000}"/>
    <hyperlink ref="L18:Q18" location="Galicia!A1" display="Galicia" xr:uid="{00000000-0004-0000-0000-00000B000000}"/>
    <hyperlink ref="L20:Q20" location="'Com. Madrid'!A1" display="Madrid, Comunidad de" xr:uid="{00000000-0004-0000-0000-00000C000000}"/>
    <hyperlink ref="L22:Q22" location="'Región de Murcia'!A1" display="Murcia, Región de" xr:uid="{00000000-0004-0000-0000-00000D000000}"/>
    <hyperlink ref="L24:Q24" location="Navarra!A1" display="Navarra, Comunidad Foral de" xr:uid="{00000000-0004-0000-0000-00000E000000}"/>
    <hyperlink ref="L26:Q26" location="'Pais Vasco'!A1" display="País Vasco" xr:uid="{00000000-0004-0000-0000-00000F000000}"/>
    <hyperlink ref="L28:Q28" location="'La Rioja'!A1" display="Rioja, La" xr:uid="{00000000-0004-0000-0000-000010000000}"/>
  </hyperlinks>
  <pageMargins left="0.7" right="0.7" top="0.75" bottom="0.75" header="0.3" footer="0.3"/>
  <pageSetup paperSize="9" orientation="landscape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2024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5852</v>
      </c>
      <c r="D14" s="5">
        <v>6431</v>
      </c>
      <c r="E14" s="6">
        <f>IF(C14&gt;0,(D14-C14)/C14)</f>
        <v>9.8940533151059468E-2</v>
      </c>
    </row>
    <row r="15" spans="1:5" ht="20.100000000000001" customHeight="1" thickBot="1" x14ac:dyDescent="0.25">
      <c r="B15" s="4" t="s">
        <v>17</v>
      </c>
      <c r="C15" s="5">
        <v>5810</v>
      </c>
      <c r="D15" s="5">
        <v>6192</v>
      </c>
      <c r="E15" s="6">
        <f t="shared" ref="E15:E25" si="0">IF(C15&gt;0,(D15-C15)/C15)</f>
        <v>6.5748709122203097E-2</v>
      </c>
    </row>
    <row r="16" spans="1:5" ht="20.100000000000001" customHeight="1" thickBot="1" x14ac:dyDescent="0.25">
      <c r="B16" s="4" t="s">
        <v>18</v>
      </c>
      <c r="C16" s="5">
        <v>3323</v>
      </c>
      <c r="D16" s="5">
        <v>3350</v>
      </c>
      <c r="E16" s="6">
        <f t="shared" si="0"/>
        <v>8.1251880830574778E-3</v>
      </c>
    </row>
    <row r="17" spans="2:5" ht="20.100000000000001" customHeight="1" thickBot="1" x14ac:dyDescent="0.25">
      <c r="B17" s="4" t="s">
        <v>19</v>
      </c>
      <c r="C17" s="5">
        <v>2487</v>
      </c>
      <c r="D17" s="5">
        <v>2842</v>
      </c>
      <c r="E17" s="6">
        <f t="shared" si="0"/>
        <v>0.14274225975070365</v>
      </c>
    </row>
    <row r="18" spans="2:5" ht="20.100000000000001" customHeight="1" thickBot="1" x14ac:dyDescent="0.25">
      <c r="B18" s="4" t="s">
        <v>100</v>
      </c>
      <c r="C18" s="5">
        <v>19</v>
      </c>
      <c r="D18" s="5">
        <v>1</v>
      </c>
      <c r="E18" s="6">
        <f>IF(C18=0,"-",(D18-C18)/C18)</f>
        <v>-0.94736842105263153</v>
      </c>
    </row>
    <row r="19" spans="2:5" ht="20.100000000000001" customHeight="1" thickBot="1" x14ac:dyDescent="0.25">
      <c r="B19" s="4" t="s">
        <v>101</v>
      </c>
      <c r="C19" s="5">
        <v>7</v>
      </c>
      <c r="D19" s="5">
        <v>2</v>
      </c>
      <c r="E19" s="6">
        <f>IF(C19=0,"-",(D19-C19)/C19)</f>
        <v>-0.7142857142857143</v>
      </c>
    </row>
    <row r="20" spans="2:5" ht="20.100000000000001" customHeight="1" thickBot="1" x14ac:dyDescent="0.25">
      <c r="B20" s="4" t="s">
        <v>20</v>
      </c>
      <c r="C20" s="6">
        <f>C17/C15</f>
        <v>0.4280550774526678</v>
      </c>
      <c r="D20" s="6">
        <f>D17/D15</f>
        <v>0.45897932816537468</v>
      </c>
      <c r="E20" s="6">
        <f t="shared" si="0"/>
        <v>7.2243625508977477E-2</v>
      </c>
    </row>
    <row r="21" spans="2:5" ht="30" customHeight="1" thickBot="1" x14ac:dyDescent="0.25">
      <c r="B21" s="4" t="s">
        <v>23</v>
      </c>
      <c r="C21" s="5">
        <v>753</v>
      </c>
      <c r="D21" s="5">
        <v>744</v>
      </c>
      <c r="E21" s="6">
        <f t="shared" si="0"/>
        <v>-1.1952191235059761E-2</v>
      </c>
    </row>
    <row r="22" spans="2:5" ht="20.100000000000001" customHeight="1" thickBot="1" x14ac:dyDescent="0.25">
      <c r="B22" s="4" t="s">
        <v>24</v>
      </c>
      <c r="C22" s="5">
        <v>402</v>
      </c>
      <c r="D22" s="5">
        <v>402</v>
      </c>
      <c r="E22" s="6">
        <f t="shared" si="0"/>
        <v>0</v>
      </c>
    </row>
    <row r="23" spans="2:5" ht="20.100000000000001" customHeight="1" thickBot="1" x14ac:dyDescent="0.25">
      <c r="B23" s="4" t="s">
        <v>25</v>
      </c>
      <c r="C23" s="5">
        <v>351</v>
      </c>
      <c r="D23" s="5">
        <v>342</v>
      </c>
      <c r="E23" s="6">
        <f t="shared" si="0"/>
        <v>-2.564102564102564E-2</v>
      </c>
    </row>
    <row r="24" spans="2:5" ht="20.100000000000001" customHeight="1" thickBot="1" x14ac:dyDescent="0.25">
      <c r="B24" s="4" t="s">
        <v>21</v>
      </c>
      <c r="C24" s="6">
        <f>C23/C21</f>
        <v>0.46613545816733065</v>
      </c>
      <c r="D24" s="6">
        <f t="shared" ref="D24" si="1">D23/D21</f>
        <v>0.45967741935483869</v>
      </c>
      <c r="E24" s="6">
        <f t="shared" si="0"/>
        <v>-1.3854425144747714E-2</v>
      </c>
    </row>
    <row r="25" spans="2:5" ht="20.100000000000001" customHeight="1" thickBot="1" x14ac:dyDescent="0.25">
      <c r="B25" s="7" t="s">
        <v>26</v>
      </c>
      <c r="C25" s="6">
        <v>0.14471671889088708</v>
      </c>
      <c r="D25" s="6">
        <v>0.15132186688954383</v>
      </c>
      <c r="E25" s="6">
        <f t="shared" si="0"/>
        <v>4.5641913728273989E-2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1486</v>
      </c>
      <c r="D34" s="5">
        <v>1473</v>
      </c>
      <c r="E34" s="6">
        <f>IF(C34&gt;0,(D34-C34)/C34,"-")</f>
        <v>-8.7483176312247637E-3</v>
      </c>
    </row>
    <row r="35" spans="2:5" ht="20.100000000000001" customHeight="1" thickBot="1" x14ac:dyDescent="0.25">
      <c r="B35" s="4" t="s">
        <v>29</v>
      </c>
      <c r="C35" s="5">
        <v>18</v>
      </c>
      <c r="D35" s="5">
        <v>0</v>
      </c>
      <c r="E35" s="6">
        <f t="shared" ref="E35:E37" si="2">IF(C35&gt;0,(D35-C35)/C35,"-")</f>
        <v>-1</v>
      </c>
    </row>
    <row r="36" spans="2:5" ht="20.100000000000001" customHeight="1" thickBot="1" x14ac:dyDescent="0.25">
      <c r="B36" s="4" t="s">
        <v>28</v>
      </c>
      <c r="C36" s="5">
        <v>712</v>
      </c>
      <c r="D36" s="5">
        <v>702</v>
      </c>
      <c r="E36" s="6">
        <f t="shared" si="2"/>
        <v>-1.4044943820224719E-2</v>
      </c>
    </row>
    <row r="37" spans="2:5" ht="20.100000000000001" customHeight="1" thickBot="1" x14ac:dyDescent="0.25">
      <c r="B37" s="4" t="s">
        <v>30</v>
      </c>
      <c r="C37" s="5">
        <v>756</v>
      </c>
      <c r="D37" s="5">
        <v>771</v>
      </c>
      <c r="E37" s="6">
        <f t="shared" si="2"/>
        <v>1.984126984126984E-2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533</v>
      </c>
      <c r="D44" s="5">
        <v>579</v>
      </c>
      <c r="E44" s="6">
        <f>IF(C44&gt;0,(D44-C44)/C44,"-")</f>
        <v>8.6303939962476553E-2</v>
      </c>
    </row>
    <row r="45" spans="2:5" ht="20.100000000000001" customHeight="1" thickBot="1" x14ac:dyDescent="0.25">
      <c r="B45" s="4" t="s">
        <v>34</v>
      </c>
      <c r="C45" s="5">
        <v>63</v>
      </c>
      <c r="D45" s="5">
        <v>59</v>
      </c>
      <c r="E45" s="6">
        <f t="shared" ref="E45:E51" si="3">IF(C45&gt;0,(D45-C45)/C45,"-")</f>
        <v>-6.3492063492063489E-2</v>
      </c>
    </row>
    <row r="46" spans="2:5" ht="20.100000000000001" customHeight="1" thickBot="1" x14ac:dyDescent="0.25">
      <c r="B46" s="4" t="s">
        <v>31</v>
      </c>
      <c r="C46" s="5">
        <v>119</v>
      </c>
      <c r="D46" s="5">
        <v>131</v>
      </c>
      <c r="E46" s="6">
        <f t="shared" si="3"/>
        <v>0.10084033613445378</v>
      </c>
    </row>
    <row r="47" spans="2:5" ht="20.100000000000001" customHeight="1" thickBot="1" x14ac:dyDescent="0.25">
      <c r="B47" s="4" t="s">
        <v>32</v>
      </c>
      <c r="C47" s="5">
        <v>2083</v>
      </c>
      <c r="D47" s="5">
        <v>2438</v>
      </c>
      <c r="E47" s="6">
        <f t="shared" si="3"/>
        <v>0.17042726836293806</v>
      </c>
    </row>
    <row r="48" spans="2:5" ht="20.100000000000001" customHeight="1" thickBot="1" x14ac:dyDescent="0.25">
      <c r="B48" s="4" t="s">
        <v>35</v>
      </c>
      <c r="C48" s="5">
        <v>1653</v>
      </c>
      <c r="D48" s="5">
        <v>1806</v>
      </c>
      <c r="E48" s="6">
        <f t="shared" si="3"/>
        <v>9.2558983666061703E-2</v>
      </c>
    </row>
    <row r="49" spans="2:5" ht="20.100000000000001" customHeight="1" thickBot="1" x14ac:dyDescent="0.25">
      <c r="B49" s="4" t="s">
        <v>67</v>
      </c>
      <c r="C49" s="5">
        <v>814</v>
      </c>
      <c r="D49" s="5">
        <v>787</v>
      </c>
      <c r="E49" s="6">
        <f t="shared" si="3"/>
        <v>-3.3169533169533166E-2</v>
      </c>
    </row>
    <row r="50" spans="2:5" ht="20.100000000000001" customHeight="1" collapsed="1" thickBot="1" x14ac:dyDescent="0.25">
      <c r="B50" s="4" t="s">
        <v>36</v>
      </c>
      <c r="C50" s="6">
        <f>C44/(C44+C45)</f>
        <v>0.89429530201342278</v>
      </c>
      <c r="D50" s="6">
        <f>D44/(D44+D45)</f>
        <v>0.90752351097178685</v>
      </c>
      <c r="E50" s="6">
        <f t="shared" si="3"/>
        <v>1.4791768366200728E-2</v>
      </c>
    </row>
    <row r="51" spans="2:5" ht="20.100000000000001" customHeight="1" thickBot="1" x14ac:dyDescent="0.25">
      <c r="B51" s="4" t="s">
        <v>37</v>
      </c>
      <c r="C51" s="6">
        <f>C47/(C46+C47)</f>
        <v>0.94595821980018169</v>
      </c>
      <c r="D51" s="6">
        <f t="shared" ref="D51" si="4">D47/(D46+D47)</f>
        <v>0.94900739587388083</v>
      </c>
      <c r="E51" s="6">
        <f t="shared" si="3"/>
        <v>3.2233728825182507E-3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596</v>
      </c>
      <c r="D58" s="5">
        <v>639</v>
      </c>
      <c r="E58" s="6">
        <f>IF(C58&gt;0,(D58-C58)/C58,"-")</f>
        <v>7.2147651006711416E-2</v>
      </c>
    </row>
    <row r="59" spans="2:5" ht="20.100000000000001" customHeight="1" thickBot="1" x14ac:dyDescent="0.25">
      <c r="B59" s="4" t="s">
        <v>41</v>
      </c>
      <c r="C59" s="5">
        <v>332</v>
      </c>
      <c r="D59" s="5">
        <v>345</v>
      </c>
      <c r="E59" s="6">
        <f t="shared" ref="E59:E63" si="5">IF(C59&gt;0,(D59-C59)/C59,"-")</f>
        <v>3.9156626506024098E-2</v>
      </c>
    </row>
    <row r="60" spans="2:5" ht="20.100000000000001" customHeight="1" thickBot="1" x14ac:dyDescent="0.25">
      <c r="B60" s="4" t="s">
        <v>42</v>
      </c>
      <c r="C60" s="5">
        <v>201</v>
      </c>
      <c r="D60" s="5">
        <v>234</v>
      </c>
      <c r="E60" s="6">
        <f t="shared" si="5"/>
        <v>0.16417910447761194</v>
      </c>
    </row>
    <row r="61" spans="2:5" ht="20.100000000000001" customHeight="1" collapsed="1" thickBot="1" x14ac:dyDescent="0.25">
      <c r="B61" s="4" t="s">
        <v>98</v>
      </c>
      <c r="C61" s="6">
        <f>(C59+C60)/C58</f>
        <v>0.89429530201342278</v>
      </c>
      <c r="D61" s="6">
        <f>(D59+D60)/D58</f>
        <v>0.9061032863849765</v>
      </c>
      <c r="E61" s="6">
        <f t="shared" si="5"/>
        <v>1.3203674831981278E-2</v>
      </c>
    </row>
    <row r="62" spans="2:5" ht="20.100000000000001" customHeight="1" thickBot="1" x14ac:dyDescent="0.25">
      <c r="B62" s="4" t="s">
        <v>39</v>
      </c>
      <c r="C62" s="6">
        <v>0.88533333333333331</v>
      </c>
      <c r="D62" s="6">
        <v>0.89610389610389607</v>
      </c>
      <c r="E62" s="6">
        <f t="shared" si="5"/>
        <v>1.2165545298075411E-2</v>
      </c>
    </row>
    <row r="63" spans="2:5" ht="20.100000000000001" customHeight="1" thickBot="1" x14ac:dyDescent="0.25">
      <c r="B63" s="4" t="s">
        <v>40</v>
      </c>
      <c r="C63" s="6">
        <v>0.9095022624434389</v>
      </c>
      <c r="D63" s="6">
        <v>0.92125984251968507</v>
      </c>
      <c r="E63" s="6">
        <f t="shared" si="5"/>
        <v>1.2927488541544291E-2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7710</v>
      </c>
      <c r="D70" s="5">
        <v>8350</v>
      </c>
      <c r="E70" s="6">
        <f>IF(C70&gt;0,(D70-C70)/C70,"-")</f>
        <v>8.3009079118028531E-2</v>
      </c>
    </row>
    <row r="71" spans="2:5" ht="20.100000000000001" customHeight="1" thickBot="1" x14ac:dyDescent="0.25">
      <c r="B71" s="4" t="s">
        <v>45</v>
      </c>
      <c r="C71" s="5">
        <v>2751</v>
      </c>
      <c r="D71" s="5">
        <v>2900</v>
      </c>
      <c r="E71" s="6">
        <f t="shared" ref="E71:E77" si="6">IF(C71&gt;0,(D71-C71)/C71,"-")</f>
        <v>5.4162122864412944E-2</v>
      </c>
    </row>
    <row r="72" spans="2:5" ht="20.100000000000001" customHeight="1" thickBot="1" x14ac:dyDescent="0.25">
      <c r="B72" s="4" t="s">
        <v>43</v>
      </c>
      <c r="C72" s="5">
        <v>50</v>
      </c>
      <c r="D72" s="5">
        <v>60</v>
      </c>
      <c r="E72" s="6">
        <f t="shared" si="6"/>
        <v>0.2</v>
      </c>
    </row>
    <row r="73" spans="2:5" ht="20.100000000000001" customHeight="1" thickBot="1" x14ac:dyDescent="0.25">
      <c r="B73" s="4" t="s">
        <v>46</v>
      </c>
      <c r="C73" s="5">
        <v>3000</v>
      </c>
      <c r="D73" s="5">
        <v>3347</v>
      </c>
      <c r="E73" s="6">
        <f t="shared" si="6"/>
        <v>0.11566666666666667</v>
      </c>
    </row>
    <row r="74" spans="2:5" ht="20.100000000000001" customHeight="1" thickBot="1" x14ac:dyDescent="0.25">
      <c r="B74" s="4" t="s">
        <v>47</v>
      </c>
      <c r="C74" s="5">
        <v>1739</v>
      </c>
      <c r="D74" s="5">
        <v>1863</v>
      </c>
      <c r="E74" s="6">
        <f t="shared" si="6"/>
        <v>7.1305347901092581E-2</v>
      </c>
    </row>
    <row r="75" spans="2:5" ht="20.100000000000001" customHeight="1" thickBot="1" x14ac:dyDescent="0.25">
      <c r="B75" s="4" t="s">
        <v>48</v>
      </c>
      <c r="C75" s="5">
        <v>157</v>
      </c>
      <c r="D75" s="5">
        <v>173</v>
      </c>
      <c r="E75" s="6">
        <f t="shared" si="6"/>
        <v>0.10191082802547771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13</v>
      </c>
      <c r="D77" s="5">
        <v>7</v>
      </c>
      <c r="E77" s="6">
        <f t="shared" si="6"/>
        <v>-0.46153846153846156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605</v>
      </c>
      <c r="D90" s="5">
        <v>606</v>
      </c>
      <c r="E90" s="6">
        <f>IF(C90&gt;0,(D90-C90)/C90,"-")</f>
        <v>1.652892561983471E-3</v>
      </c>
    </row>
    <row r="91" spans="2:5" ht="29.25" thickBot="1" x14ac:dyDescent="0.25">
      <c r="B91" s="4" t="s">
        <v>52</v>
      </c>
      <c r="C91" s="5">
        <v>378</v>
      </c>
      <c r="D91" s="5">
        <v>428</v>
      </c>
      <c r="E91" s="6">
        <f t="shared" ref="E91:E93" si="7">IF(C91&gt;0,(D91-C91)/C91,"-")</f>
        <v>0.13227513227513227</v>
      </c>
    </row>
    <row r="92" spans="2:5" ht="29.25" customHeight="1" thickBot="1" x14ac:dyDescent="0.25">
      <c r="B92" s="4" t="s">
        <v>53</v>
      </c>
      <c r="C92" s="5">
        <v>584</v>
      </c>
      <c r="D92" s="5">
        <v>571</v>
      </c>
      <c r="E92" s="6">
        <f t="shared" si="7"/>
        <v>-2.2260273972602738E-2</v>
      </c>
    </row>
    <row r="93" spans="2:5" ht="29.25" customHeight="1" thickBot="1" x14ac:dyDescent="0.25">
      <c r="B93" s="4" t="s">
        <v>54</v>
      </c>
      <c r="C93" s="6">
        <f>(C90+C91)/(C90+C91+C92)</f>
        <v>0.62731333758774732</v>
      </c>
      <c r="D93" s="6">
        <f>(D90+D91)/(D90+D91+D92)</f>
        <v>0.64423676012461062</v>
      </c>
      <c r="E93" s="6">
        <f t="shared" si="7"/>
        <v>2.6977622701184929E-2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1576</v>
      </c>
      <c r="D100" s="5">
        <v>1614</v>
      </c>
      <c r="E100" s="6">
        <f>IF(C100&gt;0,(D100-C100)/C100,"-")</f>
        <v>2.4111675126903553E-2</v>
      </c>
    </row>
    <row r="101" spans="2:5" ht="20.100000000000001" customHeight="1" thickBot="1" x14ac:dyDescent="0.25">
      <c r="B101" s="4" t="s">
        <v>41</v>
      </c>
      <c r="C101" s="5">
        <v>574</v>
      </c>
      <c r="D101" s="5">
        <v>599</v>
      </c>
      <c r="E101" s="6">
        <f t="shared" ref="E101:E105" si="8">IF(C101&gt;0,(D101-C101)/C101,"-")</f>
        <v>4.3554006968641118E-2</v>
      </c>
    </row>
    <row r="102" spans="2:5" ht="20.100000000000001" customHeight="1" thickBot="1" x14ac:dyDescent="0.25">
      <c r="B102" s="4" t="s">
        <v>42</v>
      </c>
      <c r="C102" s="5">
        <v>413</v>
      </c>
      <c r="D102" s="5">
        <v>437</v>
      </c>
      <c r="E102" s="6">
        <f t="shared" si="8"/>
        <v>5.8111380145278453E-2</v>
      </c>
    </row>
    <row r="103" spans="2:5" ht="20.100000000000001" customHeight="1" thickBot="1" x14ac:dyDescent="0.25">
      <c r="B103" s="4" t="s">
        <v>98</v>
      </c>
      <c r="C103" s="6">
        <f>(C101+C102)/C100</f>
        <v>0.62626903553299496</v>
      </c>
      <c r="D103" s="6">
        <f>(D101+D102)/D100</f>
        <v>0.64188351920693931</v>
      </c>
      <c r="E103" s="6">
        <f t="shared" si="8"/>
        <v>2.493254941249879E-2</v>
      </c>
    </row>
    <row r="104" spans="2:5" ht="20.100000000000001" customHeight="1" thickBot="1" x14ac:dyDescent="0.25">
      <c r="B104" s="4" t="s">
        <v>39</v>
      </c>
      <c r="C104" s="6">
        <v>0.61654135338345861</v>
      </c>
      <c r="D104" s="6">
        <v>0.65179542981501637</v>
      </c>
      <c r="E104" s="6">
        <f t="shared" si="8"/>
        <v>5.7180392260941244E-2</v>
      </c>
    </row>
    <row r="105" spans="2:5" ht="20.100000000000001" customHeight="1" thickBot="1" x14ac:dyDescent="0.25">
      <c r="B105" s="4" t="s">
        <v>40</v>
      </c>
      <c r="C105" s="6">
        <v>0.64031007751937985</v>
      </c>
      <c r="D105" s="6">
        <v>0.62877697841726621</v>
      </c>
      <c r="E105" s="6">
        <f t="shared" si="8"/>
        <v>-1.8011740728482564E-2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1473</v>
      </c>
      <c r="D112" s="5">
        <v>1536</v>
      </c>
      <c r="E112" s="6">
        <f>IF(C112&gt;0,(D112-C112)/C112,"-")</f>
        <v>4.2769857433808553E-2</v>
      </c>
    </row>
    <row r="113" spans="2:14" ht="15" thickBot="1" x14ac:dyDescent="0.25">
      <c r="B113" s="4" t="s">
        <v>56</v>
      </c>
      <c r="C113" s="5">
        <v>671</v>
      </c>
      <c r="D113" s="5">
        <v>705</v>
      </c>
      <c r="E113" s="6">
        <f t="shared" ref="E113:E114" si="9">IF(C113&gt;0,(D113-C113)/C113,"-")</f>
        <v>5.0670640834575259E-2</v>
      </c>
    </row>
    <row r="114" spans="2:14" ht="15" thickBot="1" x14ac:dyDescent="0.25">
      <c r="B114" s="4" t="s">
        <v>57</v>
      </c>
      <c r="C114" s="5">
        <v>802</v>
      </c>
      <c r="D114" s="5">
        <v>831</v>
      </c>
      <c r="E114" s="6">
        <f t="shared" si="9"/>
        <v>3.6159600997506237E-2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9</v>
      </c>
      <c r="D128" s="10">
        <v>2</v>
      </c>
      <c r="E128" s="10">
        <v>6</v>
      </c>
      <c r="F128" s="10">
        <v>17</v>
      </c>
      <c r="G128" s="10">
        <v>6</v>
      </c>
      <c r="H128" s="10">
        <v>8</v>
      </c>
      <c r="I128" s="10">
        <v>8</v>
      </c>
      <c r="J128" s="10">
        <v>22</v>
      </c>
      <c r="K128" s="6">
        <f>IF(C128=0,"-",(G128-C128)/C128)</f>
        <v>-0.33333333333333331</v>
      </c>
      <c r="L128" s="6">
        <f t="shared" ref="L128:N133" si="10">IF(D128=0,"-",(H128-D128)/D128)</f>
        <v>3</v>
      </c>
      <c r="M128" s="6">
        <f t="shared" si="10"/>
        <v>0.33333333333333331</v>
      </c>
      <c r="N128" s="6">
        <f t="shared" si="10"/>
        <v>0.29411764705882354</v>
      </c>
    </row>
    <row r="129" spans="2:14" ht="15" thickBot="1" x14ac:dyDescent="0.25">
      <c r="B129" s="4" t="s">
        <v>64</v>
      </c>
      <c r="C129" s="10">
        <v>5</v>
      </c>
      <c r="D129" s="10">
        <v>3</v>
      </c>
      <c r="E129" s="10">
        <v>0</v>
      </c>
      <c r="F129" s="10">
        <v>8</v>
      </c>
      <c r="G129" s="10">
        <v>5</v>
      </c>
      <c r="H129" s="10">
        <v>1</v>
      </c>
      <c r="I129" s="10">
        <v>0</v>
      </c>
      <c r="J129" s="10">
        <v>6</v>
      </c>
      <c r="K129" s="6">
        <f t="shared" ref="K129:K133" si="11">IF(C129=0,"-",(G129-C129)/C129)</f>
        <v>0</v>
      </c>
      <c r="L129" s="6">
        <f t="shared" si="10"/>
        <v>-0.66666666666666663</v>
      </c>
      <c r="M129" s="6" t="str">
        <f t="shared" si="10"/>
        <v>-</v>
      </c>
      <c r="N129" s="6">
        <f t="shared" si="10"/>
        <v>-0.25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6</v>
      </c>
      <c r="H131" s="10">
        <v>0</v>
      </c>
      <c r="I131" s="10">
        <v>0</v>
      </c>
      <c r="J131" s="10">
        <v>6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14</v>
      </c>
      <c r="D133" s="10">
        <v>5</v>
      </c>
      <c r="E133" s="10">
        <v>6</v>
      </c>
      <c r="F133" s="10">
        <v>25</v>
      </c>
      <c r="G133" s="10">
        <v>17</v>
      </c>
      <c r="H133" s="10">
        <v>9</v>
      </c>
      <c r="I133" s="10">
        <v>8</v>
      </c>
      <c r="J133" s="10">
        <v>34</v>
      </c>
      <c r="K133" s="6">
        <f t="shared" si="11"/>
        <v>0.21428571428571427</v>
      </c>
      <c r="L133" s="6">
        <f t="shared" si="10"/>
        <v>0.8</v>
      </c>
      <c r="M133" s="6">
        <f t="shared" si="10"/>
        <v>0.33333333333333331</v>
      </c>
      <c r="N133" s="6">
        <f t="shared" si="10"/>
        <v>0.36</v>
      </c>
    </row>
    <row r="134" spans="2:14" ht="15" thickBot="1" x14ac:dyDescent="0.25">
      <c r="B134" s="4" t="s">
        <v>36</v>
      </c>
      <c r="C134" s="6">
        <f>IF(C128=0,"-",C128/(C128+C129))</f>
        <v>0.6428571428571429</v>
      </c>
      <c r="D134" s="6">
        <f>IF(D128=0,"-",D128/(D128+D129))</f>
        <v>0.4</v>
      </c>
      <c r="E134" s="6">
        <f t="shared" ref="E134:J134" si="12">IF(E128=0,"-",E128/(E128+E129))</f>
        <v>1</v>
      </c>
      <c r="F134" s="6">
        <f t="shared" si="12"/>
        <v>0.68</v>
      </c>
      <c r="G134" s="6">
        <f t="shared" si="12"/>
        <v>0.54545454545454541</v>
      </c>
      <c r="H134" s="6">
        <f t="shared" si="12"/>
        <v>0.88888888888888884</v>
      </c>
      <c r="I134" s="6">
        <f t="shared" si="12"/>
        <v>1</v>
      </c>
      <c r="J134" s="6">
        <f t="shared" si="12"/>
        <v>0.7857142857142857</v>
      </c>
      <c r="K134" s="6">
        <f>IF(OR(C134="-",G134="-"),"-",(G134-C134)/C134)</f>
        <v>-0.15151515151515163</v>
      </c>
      <c r="L134" s="6">
        <f t="shared" ref="L134:N135" si="13">IF(OR(D134="-",H134="-"),"-",(H134-D134)/D134)</f>
        <v>1.2222222222222219</v>
      </c>
      <c r="M134" s="6">
        <f t="shared" si="13"/>
        <v>0</v>
      </c>
      <c r="N134" s="6">
        <f t="shared" si="13"/>
        <v>0.15546218487394947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>
        <f t="shared" si="14"/>
        <v>1</v>
      </c>
      <c r="H135" s="6" t="str">
        <f t="shared" si="14"/>
        <v>-</v>
      </c>
      <c r="I135" s="6" t="str">
        <f t="shared" si="14"/>
        <v>-</v>
      </c>
      <c r="J135" s="6">
        <f t="shared" si="14"/>
        <v>1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82</v>
      </c>
      <c r="D143" s="10">
        <v>0</v>
      </c>
      <c r="E143" s="10">
        <v>8</v>
      </c>
      <c r="F143" s="10">
        <v>90</v>
      </c>
      <c r="G143" s="10">
        <v>67</v>
      </c>
      <c r="H143" s="10">
        <v>0</v>
      </c>
      <c r="I143" s="10">
        <v>1</v>
      </c>
      <c r="J143" s="10">
        <v>68</v>
      </c>
      <c r="K143" s="6">
        <f>IF(C143=0,"-",(G143-C143)/C143)</f>
        <v>-0.18292682926829268</v>
      </c>
      <c r="L143" s="6" t="str">
        <f t="shared" ref="L143:N147" si="15">IF(D143=0,"-",(H143-D143)/D143)</f>
        <v>-</v>
      </c>
      <c r="M143" s="6">
        <f t="shared" si="15"/>
        <v>-0.875</v>
      </c>
      <c r="N143" s="6">
        <f t="shared" si="15"/>
        <v>-0.24444444444444444</v>
      </c>
    </row>
    <row r="144" spans="2:14" ht="15" thickBot="1" x14ac:dyDescent="0.25">
      <c r="B144" s="4" t="s">
        <v>72</v>
      </c>
      <c r="C144" s="10">
        <v>33</v>
      </c>
      <c r="D144" s="10">
        <v>0</v>
      </c>
      <c r="E144" s="10">
        <v>1</v>
      </c>
      <c r="F144" s="10">
        <v>34</v>
      </c>
      <c r="G144" s="10">
        <v>53</v>
      </c>
      <c r="H144" s="10">
        <v>0</v>
      </c>
      <c r="I144" s="10">
        <v>1</v>
      </c>
      <c r="J144" s="10">
        <v>54</v>
      </c>
      <c r="K144" s="6">
        <f t="shared" ref="K144:K147" si="16">IF(C144=0,"-",(G144-C144)/C144)</f>
        <v>0.60606060606060608</v>
      </c>
      <c r="L144" s="6" t="str">
        <f t="shared" si="15"/>
        <v>-</v>
      </c>
      <c r="M144" s="6">
        <f t="shared" si="15"/>
        <v>0</v>
      </c>
      <c r="N144" s="6">
        <f t="shared" si="15"/>
        <v>0.58823529411764708</v>
      </c>
    </row>
    <row r="145" spans="2:14" ht="15" thickBot="1" x14ac:dyDescent="0.25">
      <c r="B145" s="4" t="s">
        <v>73</v>
      </c>
      <c r="C145" s="10">
        <v>220</v>
      </c>
      <c r="D145" s="10">
        <v>0</v>
      </c>
      <c r="E145" s="10">
        <v>9</v>
      </c>
      <c r="F145" s="10">
        <v>229</v>
      </c>
      <c r="G145" s="10">
        <v>210</v>
      </c>
      <c r="H145" s="10">
        <v>0</v>
      </c>
      <c r="I145" s="10">
        <v>9</v>
      </c>
      <c r="J145" s="10">
        <v>219</v>
      </c>
      <c r="K145" s="6">
        <f t="shared" si="16"/>
        <v>-4.5454545454545456E-2</v>
      </c>
      <c r="L145" s="6" t="str">
        <f t="shared" si="15"/>
        <v>-</v>
      </c>
      <c r="M145" s="6">
        <f t="shared" si="15"/>
        <v>0</v>
      </c>
      <c r="N145" s="6">
        <f t="shared" si="15"/>
        <v>-4.3668122270742356E-2</v>
      </c>
    </row>
    <row r="146" spans="2:14" ht="15" thickBot="1" x14ac:dyDescent="0.25">
      <c r="B146" s="4" t="s">
        <v>74</v>
      </c>
      <c r="C146" s="10">
        <v>70</v>
      </c>
      <c r="D146" s="10">
        <v>0</v>
      </c>
      <c r="E146" s="10">
        <v>3</v>
      </c>
      <c r="F146" s="10">
        <v>73</v>
      </c>
      <c r="G146" s="10">
        <v>96</v>
      </c>
      <c r="H146" s="10">
        <v>0</v>
      </c>
      <c r="I146" s="10">
        <v>9</v>
      </c>
      <c r="J146" s="10">
        <v>105</v>
      </c>
      <c r="K146" s="6">
        <f t="shared" si="16"/>
        <v>0.37142857142857144</v>
      </c>
      <c r="L146" s="6" t="str">
        <f t="shared" si="15"/>
        <v>-</v>
      </c>
      <c r="M146" s="6">
        <f t="shared" si="15"/>
        <v>2</v>
      </c>
      <c r="N146" s="6">
        <f t="shared" si="15"/>
        <v>0.43835616438356162</v>
      </c>
    </row>
    <row r="147" spans="2:14" ht="15" thickBot="1" x14ac:dyDescent="0.25">
      <c r="B147" s="4" t="s">
        <v>75</v>
      </c>
      <c r="C147" s="10">
        <v>2</v>
      </c>
      <c r="D147" s="10">
        <v>0</v>
      </c>
      <c r="E147" s="10">
        <v>0</v>
      </c>
      <c r="F147" s="10">
        <v>2</v>
      </c>
      <c r="G147" s="10">
        <v>11</v>
      </c>
      <c r="H147" s="10">
        <v>0</v>
      </c>
      <c r="I147" s="10">
        <v>1</v>
      </c>
      <c r="J147" s="10">
        <v>12</v>
      </c>
      <c r="K147" s="6">
        <f t="shared" si="16"/>
        <v>4.5</v>
      </c>
      <c r="L147" s="6" t="str">
        <f t="shared" si="15"/>
        <v>-</v>
      </c>
      <c r="M147" s="6" t="str">
        <f t="shared" si="15"/>
        <v>-</v>
      </c>
      <c r="N147" s="6">
        <f t="shared" si="15"/>
        <v>5</v>
      </c>
    </row>
    <row r="148" spans="2:14" ht="15" thickBot="1" x14ac:dyDescent="0.25">
      <c r="B148" s="7" t="s">
        <v>68</v>
      </c>
      <c r="C148" s="10">
        <v>407</v>
      </c>
      <c r="D148" s="10">
        <v>0</v>
      </c>
      <c r="E148" s="10">
        <v>21</v>
      </c>
      <c r="F148" s="10">
        <v>428</v>
      </c>
      <c r="G148" s="10">
        <v>437</v>
      </c>
      <c r="H148" s="10">
        <v>0</v>
      </c>
      <c r="I148" s="10">
        <v>21</v>
      </c>
      <c r="J148" s="10">
        <v>458</v>
      </c>
      <c r="K148" s="6">
        <f t="shared" ref="K148" si="17">IF(C148=0,"-",(G148-C148)/C148)</f>
        <v>7.3710073710073709E-2</v>
      </c>
      <c r="L148" s="6" t="str">
        <f t="shared" ref="L148" si="18">IF(D148=0,"-",(H148-D148)/D148)</f>
        <v>-</v>
      </c>
      <c r="M148" s="6">
        <f t="shared" ref="M148" si="19">IF(E148=0,"-",(I148-E148)/E148)</f>
        <v>0</v>
      </c>
      <c r="N148" s="6">
        <f t="shared" ref="N148" si="20">IF(F148=0,"-",(J148-F148)/F148)</f>
        <v>7.0093457943925228E-2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0.27152317880794702</v>
      </c>
      <c r="D149" s="6" t="str">
        <f t="shared" si="21"/>
        <v>-</v>
      </c>
      <c r="E149" s="6">
        <f t="shared" si="21"/>
        <v>0.47058823529411764</v>
      </c>
      <c r="F149" s="6">
        <f t="shared" si="21"/>
        <v>0.28213166144200624</v>
      </c>
      <c r="G149" s="6">
        <f t="shared" si="21"/>
        <v>0.24187725631768953</v>
      </c>
      <c r="H149" s="6" t="str">
        <f t="shared" si="21"/>
        <v>-</v>
      </c>
      <c r="I149" s="6">
        <f t="shared" si="21"/>
        <v>0.1</v>
      </c>
      <c r="J149" s="6">
        <f t="shared" si="21"/>
        <v>0.23693379790940766</v>
      </c>
      <c r="K149" s="6">
        <f>IF(OR(C149="-",G149="-"),"-",(G149-C149)/C149)</f>
        <v>-0.1091837633177776</v>
      </c>
      <c r="L149" s="6" t="str">
        <f t="shared" ref="L149:N150" si="22">IF(OR(D149="-",H149="-"),"-",(H149-D149)/D149)</f>
        <v>-</v>
      </c>
      <c r="M149" s="6">
        <f t="shared" si="22"/>
        <v>-0.78750000000000009</v>
      </c>
      <c r="N149" s="6">
        <f t="shared" si="22"/>
        <v>-0.16020131629887721</v>
      </c>
    </row>
    <row r="150" spans="2:14" ht="29.25" thickBot="1" x14ac:dyDescent="0.25">
      <c r="B150" s="7" t="s">
        <v>77</v>
      </c>
      <c r="C150" s="6">
        <f t="shared" si="21"/>
        <v>0.32038834951456313</v>
      </c>
      <c r="D150" s="6" t="str">
        <f t="shared" si="21"/>
        <v>-</v>
      </c>
      <c r="E150" s="6">
        <f t="shared" si="21"/>
        <v>0.25</v>
      </c>
      <c r="F150" s="6">
        <f t="shared" si="21"/>
        <v>0.31775700934579437</v>
      </c>
      <c r="G150" s="6">
        <f t="shared" si="21"/>
        <v>0.35570469798657717</v>
      </c>
      <c r="H150" s="6" t="str">
        <f t="shared" si="21"/>
        <v>-</v>
      </c>
      <c r="I150" s="6">
        <f t="shared" si="21"/>
        <v>0.1</v>
      </c>
      <c r="J150" s="6">
        <f t="shared" si="21"/>
        <v>0.33962264150943394</v>
      </c>
      <c r="K150" s="6">
        <f>IF(OR(C150="-",G150="-"),"-",(G150-C150)/C150)</f>
        <v>0.11022981492780137</v>
      </c>
      <c r="L150" s="6" t="str">
        <f t="shared" si="22"/>
        <v>-</v>
      </c>
      <c r="M150" s="6">
        <f t="shared" si="22"/>
        <v>-0.6</v>
      </c>
      <c r="N150" s="6">
        <f t="shared" si="22"/>
        <v>6.8812430632630414E-2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291</v>
      </c>
      <c r="D157" s="19">
        <v>306</v>
      </c>
      <c r="E157" s="18">
        <f>IF(C157=0,"-",(D157-C157)/C157)</f>
        <v>5.1546391752577317E-2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112</v>
      </c>
      <c r="D158" s="19">
        <v>119</v>
      </c>
      <c r="E158" s="18">
        <f t="shared" ref="E158:E159" si="23">IF(C158=0,"-",(D158-C158)/C158)</f>
        <v>6.25E-2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4</v>
      </c>
      <c r="D159" s="19">
        <v>9</v>
      </c>
      <c r="E159" s="18">
        <f t="shared" si="23"/>
        <v>1.25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0.71498771498771496</v>
      </c>
      <c r="D160" s="18">
        <f>IF(D157=0,"-",D157/(D157+D158+D159))</f>
        <v>0.70506912442396308</v>
      </c>
      <c r="E160" s="18">
        <f>IF(OR(C160="-",D160="-"),"-",(D160-C160)/C160)</f>
        <v>-1.3872392987790435E-2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25</v>
      </c>
      <c r="D166" s="5">
        <v>28</v>
      </c>
      <c r="E166" s="6">
        <f>IF(C166=0,"-",(D166-C166)/C166)</f>
        <v>0.12</v>
      </c>
    </row>
    <row r="167" spans="2:14" ht="20.100000000000001" customHeight="1" thickBot="1" x14ac:dyDescent="0.25">
      <c r="B167" s="4" t="s">
        <v>41</v>
      </c>
      <c r="C167" s="5">
        <v>11</v>
      </c>
      <c r="D167" s="5">
        <v>15</v>
      </c>
      <c r="E167" s="6">
        <f t="shared" ref="E167:E168" si="24">IF(C167=0,"-",(D167-C167)/C167)</f>
        <v>0.36363636363636365</v>
      </c>
    </row>
    <row r="168" spans="2:14" ht="20.100000000000001" customHeight="1" thickBot="1" x14ac:dyDescent="0.25">
      <c r="B168" s="4" t="s">
        <v>42</v>
      </c>
      <c r="C168" s="5">
        <v>6</v>
      </c>
      <c r="D168" s="5">
        <v>7</v>
      </c>
      <c r="E168" s="6">
        <f t="shared" si="24"/>
        <v>0.16666666666666666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0.68</v>
      </c>
      <c r="D169" s="6">
        <f>IF(D166=0,"-",(D167+D168)/D166)</f>
        <v>0.7857142857142857</v>
      </c>
      <c r="E169" s="6">
        <f t="shared" ref="E169:E171" si="25">IF(OR(C169="-",D169="-"),"-",(D169-C169)/C169)</f>
        <v>0.15546218487394947</v>
      </c>
    </row>
    <row r="170" spans="2:14" ht="20.100000000000001" customHeight="1" thickBot="1" x14ac:dyDescent="0.25">
      <c r="B170" s="4" t="s">
        <v>39</v>
      </c>
      <c r="C170" s="6">
        <v>0.6875</v>
      </c>
      <c r="D170" s="6">
        <v>0.78947368421052633</v>
      </c>
      <c r="E170" s="6">
        <f t="shared" si="25"/>
        <v>0.14832535885167467</v>
      </c>
    </row>
    <row r="171" spans="2:14" ht="20.100000000000001" customHeight="1" thickBot="1" x14ac:dyDescent="0.25">
      <c r="B171" s="4" t="s">
        <v>40</v>
      </c>
      <c r="C171" s="6">
        <v>0.66666666666666663</v>
      </c>
      <c r="D171" s="6">
        <v>0.77777777777777779</v>
      </c>
      <c r="E171" s="6">
        <f t="shared" si="25"/>
        <v>0.16666666666666674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60</v>
      </c>
      <c r="D178" s="5">
        <v>97</v>
      </c>
      <c r="E178" s="6">
        <f>IF(C178=0,"-",(D178-C178)/C178)</f>
        <v>0.6166666666666667</v>
      </c>
      <c r="H178" s="13"/>
    </row>
    <row r="179" spans="2:8" ht="15" thickBot="1" x14ac:dyDescent="0.25">
      <c r="B179" s="4" t="s">
        <v>43</v>
      </c>
      <c r="C179" s="5">
        <v>45</v>
      </c>
      <c r="D179" s="5">
        <v>85</v>
      </c>
      <c r="E179" s="6">
        <f t="shared" ref="E179:E185" si="26">IF(C179=0,"-",(D179-C179)/C179)</f>
        <v>0.88888888888888884</v>
      </c>
      <c r="H179" s="13"/>
    </row>
    <row r="180" spans="2:8" ht="15" thickBot="1" x14ac:dyDescent="0.25">
      <c r="B180" s="4" t="s">
        <v>47</v>
      </c>
      <c r="C180" s="5">
        <v>7</v>
      </c>
      <c r="D180" s="5">
        <v>7</v>
      </c>
      <c r="E180" s="6">
        <f t="shared" si="26"/>
        <v>0</v>
      </c>
      <c r="H180" s="13"/>
    </row>
    <row r="181" spans="2:8" ht="15" thickBot="1" x14ac:dyDescent="0.25">
      <c r="B181" s="4" t="s">
        <v>78</v>
      </c>
      <c r="C181" s="5">
        <v>8</v>
      </c>
      <c r="D181" s="5">
        <v>5</v>
      </c>
      <c r="E181" s="6">
        <f t="shared" si="26"/>
        <v>-0.375</v>
      </c>
      <c r="H181" s="13"/>
    </row>
    <row r="182" spans="2:8" ht="15" thickBot="1" x14ac:dyDescent="0.25">
      <c r="B182" s="15" t="s">
        <v>79</v>
      </c>
      <c r="C182" s="5">
        <v>446</v>
      </c>
      <c r="D182" s="5">
        <v>507</v>
      </c>
      <c r="E182" s="6">
        <f t="shared" si="26"/>
        <v>0.1367713004484305</v>
      </c>
      <c r="H182" s="13"/>
    </row>
    <row r="183" spans="2:8" ht="15" thickBot="1" x14ac:dyDescent="0.25">
      <c r="B183" s="4" t="s">
        <v>47</v>
      </c>
      <c r="C183" s="5">
        <v>426</v>
      </c>
      <c r="D183" s="5">
        <v>474</v>
      </c>
      <c r="E183" s="6">
        <f t="shared" si="26"/>
        <v>0.11267605633802817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20</v>
      </c>
      <c r="D185" s="5">
        <v>33</v>
      </c>
      <c r="E185" s="6">
        <f t="shared" si="26"/>
        <v>0.65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11</v>
      </c>
      <c r="D197" s="5">
        <v>9</v>
      </c>
      <c r="E197" s="6">
        <f t="shared" ref="E197:E200" si="27">IF(C197=0,"-",(D197-C197)/C197)</f>
        <v>-0.18181818181818182</v>
      </c>
    </row>
    <row r="198" spans="2:5" ht="15" thickBot="1" x14ac:dyDescent="0.25">
      <c r="B198" s="4" t="s">
        <v>83</v>
      </c>
      <c r="C198" s="5">
        <v>2</v>
      </c>
      <c r="D198" s="5">
        <v>1</v>
      </c>
      <c r="E198" s="6">
        <f t="shared" si="27"/>
        <v>-0.5</v>
      </c>
    </row>
    <row r="199" spans="2:5" ht="15" thickBot="1" x14ac:dyDescent="0.25">
      <c r="B199" s="4" t="s">
        <v>84</v>
      </c>
      <c r="C199" s="5">
        <v>13</v>
      </c>
      <c r="D199" s="5">
        <v>10</v>
      </c>
      <c r="E199" s="6">
        <f t="shared" si="27"/>
        <v>-0.23076923076923078</v>
      </c>
    </row>
    <row r="200" spans="2:5" ht="15" thickBot="1" x14ac:dyDescent="0.25">
      <c r="B200" s="4" t="s">
        <v>85</v>
      </c>
      <c r="C200" s="5">
        <v>9</v>
      </c>
      <c r="D200" s="5">
        <v>7</v>
      </c>
      <c r="E200" s="6">
        <f t="shared" si="27"/>
        <v>-0.22222222222222221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11</v>
      </c>
      <c r="D208" s="5">
        <v>9</v>
      </c>
      <c r="E208" s="6">
        <f t="shared" si="28"/>
        <v>-0.18181818181818182</v>
      </c>
    </row>
    <row r="209" spans="2:5" ht="20.100000000000001" customHeight="1" thickBot="1" x14ac:dyDescent="0.25">
      <c r="B209" s="17" t="s">
        <v>86</v>
      </c>
      <c r="C209" s="5">
        <v>11</v>
      </c>
      <c r="D209" s="5">
        <v>8</v>
      </c>
      <c r="E209" s="6">
        <f t="shared" si="28"/>
        <v>-0.27272727272727271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1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2</v>
      </c>
      <c r="D212" s="5">
        <v>1</v>
      </c>
      <c r="E212" s="6">
        <f>IF(C212=0,"-",(D212-C212)/C212)</f>
        <v>-0.5</v>
      </c>
    </row>
    <row r="213" spans="2:5" ht="15" thickBot="1" x14ac:dyDescent="0.25">
      <c r="B213" s="17" t="s">
        <v>86</v>
      </c>
      <c r="C213" s="5">
        <v>2</v>
      </c>
      <c r="D213" s="5">
        <v>1</v>
      </c>
      <c r="E213" s="6">
        <f t="shared" ref="E213:E214" si="29">IF(C213=0,"-",(D213-C213)/C213)</f>
        <v>-0.5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20</v>
      </c>
      <c r="D221" s="5">
        <v>11</v>
      </c>
      <c r="E221" s="6">
        <f t="shared" ref="E221:E223" si="30">IF(C221=0,"-",(D221-C221)/C221)</f>
        <v>-0.45</v>
      </c>
    </row>
    <row r="222" spans="2:5" ht="15" thickBot="1" x14ac:dyDescent="0.25">
      <c r="B222" s="16" t="s">
        <v>92</v>
      </c>
      <c r="C222" s="5">
        <v>15</v>
      </c>
      <c r="D222" s="5">
        <v>12</v>
      </c>
      <c r="E222" s="6">
        <f t="shared" si="30"/>
        <v>-0.2</v>
      </c>
    </row>
    <row r="223" spans="2:5" ht="15" thickBot="1" x14ac:dyDescent="0.25">
      <c r="B223" s="16" t="s">
        <v>93</v>
      </c>
      <c r="C223" s="5">
        <v>32</v>
      </c>
      <c r="D223" s="5">
        <v>38</v>
      </c>
      <c r="E223" s="6">
        <f t="shared" si="30"/>
        <v>0.1875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2024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6885</v>
      </c>
      <c r="D14" s="5">
        <v>7240</v>
      </c>
      <c r="E14" s="6">
        <f>IF(C14&gt;0,(D14-C14)/C14)</f>
        <v>5.1561365286855482E-2</v>
      </c>
    </row>
    <row r="15" spans="1:5" ht="20.100000000000001" customHeight="1" thickBot="1" x14ac:dyDescent="0.25">
      <c r="B15" s="4" t="s">
        <v>17</v>
      </c>
      <c r="C15" s="5">
        <v>6764</v>
      </c>
      <c r="D15" s="5">
        <v>6574</v>
      </c>
      <c r="E15" s="6">
        <f t="shared" ref="E15:E25" si="0">IF(C15&gt;0,(D15-C15)/C15)</f>
        <v>-2.8089887640449437E-2</v>
      </c>
    </row>
    <row r="16" spans="1:5" ht="20.100000000000001" customHeight="1" thickBot="1" x14ac:dyDescent="0.25">
      <c r="B16" s="4" t="s">
        <v>18</v>
      </c>
      <c r="C16" s="5">
        <v>4238</v>
      </c>
      <c r="D16" s="5">
        <v>4146</v>
      </c>
      <c r="E16" s="6">
        <f t="shared" si="0"/>
        <v>-2.1708352996696555E-2</v>
      </c>
    </row>
    <row r="17" spans="2:5" ht="20.100000000000001" customHeight="1" thickBot="1" x14ac:dyDescent="0.25">
      <c r="B17" s="4" t="s">
        <v>19</v>
      </c>
      <c r="C17" s="5">
        <v>2526</v>
      </c>
      <c r="D17" s="5">
        <v>2428</v>
      </c>
      <c r="E17" s="6">
        <f t="shared" si="0"/>
        <v>-3.8796516231195566E-2</v>
      </c>
    </row>
    <row r="18" spans="2:5" ht="20.100000000000001" customHeight="1" thickBot="1" x14ac:dyDescent="0.25">
      <c r="B18" s="4" t="s">
        <v>100</v>
      </c>
      <c r="C18" s="5">
        <v>11</v>
      </c>
      <c r="D18" s="5">
        <v>8</v>
      </c>
      <c r="E18" s="6">
        <f>IF(C18=0,"-",(D18-C18)/C18)</f>
        <v>-0.27272727272727271</v>
      </c>
    </row>
    <row r="19" spans="2:5" ht="20.100000000000001" customHeight="1" thickBot="1" x14ac:dyDescent="0.25">
      <c r="B19" s="4" t="s">
        <v>101</v>
      </c>
      <c r="C19" s="5">
        <v>1</v>
      </c>
      <c r="D19" s="5">
        <v>7</v>
      </c>
      <c r="E19" s="6">
        <f>IF(C19=0,"-",(D19-C19)/C19)</f>
        <v>6</v>
      </c>
    </row>
    <row r="20" spans="2:5" ht="20.100000000000001" customHeight="1" thickBot="1" x14ac:dyDescent="0.25">
      <c r="B20" s="4" t="s">
        <v>20</v>
      </c>
      <c r="C20" s="6">
        <f>C17/C15</f>
        <v>0.37344766410408042</v>
      </c>
      <c r="D20" s="6">
        <f>D17/D15</f>
        <v>0.36933373897170674</v>
      </c>
      <c r="E20" s="6">
        <f t="shared" si="0"/>
        <v>-1.1016068723426607E-2</v>
      </c>
    </row>
    <row r="21" spans="2:5" ht="30" customHeight="1" thickBot="1" x14ac:dyDescent="0.25">
      <c r="B21" s="4" t="s">
        <v>23</v>
      </c>
      <c r="C21" s="5">
        <v>823</v>
      </c>
      <c r="D21" s="5">
        <v>835</v>
      </c>
      <c r="E21" s="6">
        <f t="shared" si="0"/>
        <v>1.4580801944106925E-2</v>
      </c>
    </row>
    <row r="22" spans="2:5" ht="20.100000000000001" customHeight="1" thickBot="1" x14ac:dyDescent="0.25">
      <c r="B22" s="4" t="s">
        <v>24</v>
      </c>
      <c r="C22" s="5">
        <v>408</v>
      </c>
      <c r="D22" s="5">
        <v>481</v>
      </c>
      <c r="E22" s="6">
        <f t="shared" si="0"/>
        <v>0.17892156862745098</v>
      </c>
    </row>
    <row r="23" spans="2:5" ht="20.100000000000001" customHeight="1" thickBot="1" x14ac:dyDescent="0.25">
      <c r="B23" s="4" t="s">
        <v>25</v>
      </c>
      <c r="C23" s="5">
        <v>415</v>
      </c>
      <c r="D23" s="5">
        <v>354</v>
      </c>
      <c r="E23" s="6">
        <f t="shared" si="0"/>
        <v>-0.14698795180722893</v>
      </c>
    </row>
    <row r="24" spans="2:5" ht="20.100000000000001" customHeight="1" thickBot="1" x14ac:dyDescent="0.25">
      <c r="B24" s="4" t="s">
        <v>21</v>
      </c>
      <c r="C24" s="6">
        <f>C23/C21</f>
        <v>0.50425273390036451</v>
      </c>
      <c r="D24" s="6">
        <f t="shared" ref="D24" si="1">D23/D21</f>
        <v>0.42395209580838322</v>
      </c>
      <c r="E24" s="6">
        <f t="shared" si="0"/>
        <v>-0.15924680758964002</v>
      </c>
    </row>
    <row r="25" spans="2:5" ht="20.100000000000001" customHeight="1" thickBot="1" x14ac:dyDescent="0.25">
      <c r="B25" s="7" t="s">
        <v>26</v>
      </c>
      <c r="C25" s="6">
        <v>0.25521937584448973</v>
      </c>
      <c r="D25" s="6">
        <v>0.24147500307629016</v>
      </c>
      <c r="E25" s="6">
        <f t="shared" si="0"/>
        <v>-5.3853171306924151E-2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1433</v>
      </c>
      <c r="D34" s="5">
        <v>1458</v>
      </c>
      <c r="E34" s="6">
        <f>IF(C34&gt;0,(D34-C34)/C34,"-")</f>
        <v>1.7445917655268667E-2</v>
      </c>
    </row>
    <row r="35" spans="2:5" ht="20.100000000000001" customHeight="1" thickBot="1" x14ac:dyDescent="0.25">
      <c r="B35" s="4" t="s">
        <v>29</v>
      </c>
      <c r="C35" s="5">
        <v>8</v>
      </c>
      <c r="D35" s="5">
        <v>13</v>
      </c>
      <c r="E35" s="6">
        <f t="shared" ref="E35:E37" si="2">IF(C35&gt;0,(D35-C35)/C35,"-")</f>
        <v>0.625</v>
      </c>
    </row>
    <row r="36" spans="2:5" ht="20.100000000000001" customHeight="1" thickBot="1" x14ac:dyDescent="0.25">
      <c r="B36" s="4" t="s">
        <v>28</v>
      </c>
      <c r="C36" s="5">
        <v>1158</v>
      </c>
      <c r="D36" s="5">
        <v>1169</v>
      </c>
      <c r="E36" s="6">
        <f t="shared" si="2"/>
        <v>9.4991364421416237E-3</v>
      </c>
    </row>
    <row r="37" spans="2:5" ht="20.100000000000001" customHeight="1" thickBot="1" x14ac:dyDescent="0.25">
      <c r="B37" s="4" t="s">
        <v>30</v>
      </c>
      <c r="C37" s="5">
        <v>268</v>
      </c>
      <c r="D37" s="5">
        <v>276</v>
      </c>
      <c r="E37" s="6">
        <f t="shared" si="2"/>
        <v>2.9850746268656716E-2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1133</v>
      </c>
      <c r="D44" s="5">
        <v>1253</v>
      </c>
      <c r="E44" s="6">
        <f>IF(C44&gt;0,(D44-C44)/C44,"-")</f>
        <v>0.1059135039717564</v>
      </c>
    </row>
    <row r="45" spans="2:5" ht="20.100000000000001" customHeight="1" thickBot="1" x14ac:dyDescent="0.25">
      <c r="B45" s="4" t="s">
        <v>34</v>
      </c>
      <c r="C45" s="5">
        <v>92</v>
      </c>
      <c r="D45" s="5">
        <v>89</v>
      </c>
      <c r="E45" s="6">
        <f t="shared" ref="E45:E51" si="3">IF(C45&gt;0,(D45-C45)/C45,"-")</f>
        <v>-3.2608695652173912E-2</v>
      </c>
    </row>
    <row r="46" spans="2:5" ht="20.100000000000001" customHeight="1" thickBot="1" x14ac:dyDescent="0.25">
      <c r="B46" s="4" t="s">
        <v>31</v>
      </c>
      <c r="C46" s="5">
        <v>152</v>
      </c>
      <c r="D46" s="5">
        <v>128</v>
      </c>
      <c r="E46" s="6">
        <f t="shared" si="3"/>
        <v>-0.15789473684210525</v>
      </c>
    </row>
    <row r="47" spans="2:5" ht="20.100000000000001" customHeight="1" thickBot="1" x14ac:dyDescent="0.25">
      <c r="B47" s="4" t="s">
        <v>32</v>
      </c>
      <c r="C47" s="5">
        <v>1894</v>
      </c>
      <c r="D47" s="5">
        <v>1934</v>
      </c>
      <c r="E47" s="6">
        <f t="shared" si="3"/>
        <v>2.1119324181626188E-2</v>
      </c>
    </row>
    <row r="48" spans="2:5" ht="20.100000000000001" customHeight="1" thickBot="1" x14ac:dyDescent="0.25">
      <c r="B48" s="4" t="s">
        <v>35</v>
      </c>
      <c r="C48" s="5">
        <v>1177</v>
      </c>
      <c r="D48" s="5">
        <v>1364</v>
      </c>
      <c r="E48" s="6">
        <f t="shared" si="3"/>
        <v>0.15887850467289719</v>
      </c>
    </row>
    <row r="49" spans="2:5" ht="20.100000000000001" customHeight="1" thickBot="1" x14ac:dyDescent="0.25">
      <c r="B49" s="4" t="s">
        <v>67</v>
      </c>
      <c r="C49" s="5">
        <v>2056</v>
      </c>
      <c r="D49" s="5">
        <v>1721</v>
      </c>
      <c r="E49" s="6">
        <f t="shared" si="3"/>
        <v>-0.16293774319066148</v>
      </c>
    </row>
    <row r="50" spans="2:5" ht="20.100000000000001" customHeight="1" collapsed="1" thickBot="1" x14ac:dyDescent="0.25">
      <c r="B50" s="4" t="s">
        <v>36</v>
      </c>
      <c r="C50" s="6">
        <f>C44/(C44+C45)</f>
        <v>0.92489795918367346</v>
      </c>
      <c r="D50" s="6">
        <f>D44/(D44+D45)</f>
        <v>0.93368107302533532</v>
      </c>
      <c r="E50" s="6">
        <f t="shared" si="3"/>
        <v>9.496305786439346E-3</v>
      </c>
    </row>
    <row r="51" spans="2:5" ht="20.100000000000001" customHeight="1" thickBot="1" x14ac:dyDescent="0.25">
      <c r="B51" s="4" t="s">
        <v>37</v>
      </c>
      <c r="C51" s="6">
        <f>C47/(C46+C47)</f>
        <v>0.92570869990224824</v>
      </c>
      <c r="D51" s="6">
        <f t="shared" ref="D51" si="4">D47/(D46+D47)</f>
        <v>0.93792434529582924</v>
      </c>
      <c r="E51" s="6">
        <f t="shared" si="3"/>
        <v>1.3195992859169337E-2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1230</v>
      </c>
      <c r="D58" s="5">
        <v>1344</v>
      </c>
      <c r="E58" s="6">
        <f>IF(C58&gt;0,(D58-C58)/C58,"-")</f>
        <v>9.2682926829268292E-2</v>
      </c>
    </row>
    <row r="59" spans="2:5" ht="20.100000000000001" customHeight="1" thickBot="1" x14ac:dyDescent="0.25">
      <c r="B59" s="4" t="s">
        <v>41</v>
      </c>
      <c r="C59" s="5">
        <v>734</v>
      </c>
      <c r="D59" s="5">
        <v>773</v>
      </c>
      <c r="E59" s="6">
        <f t="shared" ref="E59:E63" si="5">IF(C59&gt;0,(D59-C59)/C59,"-")</f>
        <v>5.3133514986376022E-2</v>
      </c>
    </row>
    <row r="60" spans="2:5" ht="20.100000000000001" customHeight="1" thickBot="1" x14ac:dyDescent="0.25">
      <c r="B60" s="4" t="s">
        <v>42</v>
      </c>
      <c r="C60" s="5">
        <v>401</v>
      </c>
      <c r="D60" s="5">
        <v>481</v>
      </c>
      <c r="E60" s="6">
        <f t="shared" si="5"/>
        <v>0.19950124688279303</v>
      </c>
    </row>
    <row r="61" spans="2:5" ht="20.100000000000001" customHeight="1" collapsed="1" thickBot="1" x14ac:dyDescent="0.25">
      <c r="B61" s="4" t="s">
        <v>98</v>
      </c>
      <c r="C61" s="6">
        <f>(C59+C60)/C58</f>
        <v>0.92276422764227639</v>
      </c>
      <c r="D61" s="6">
        <f>(D59+D60)/D58</f>
        <v>0.9330357142857143</v>
      </c>
      <c r="E61" s="6">
        <f t="shared" si="5"/>
        <v>1.1131214600377647E-2</v>
      </c>
    </row>
    <row r="62" spans="2:5" ht="20.100000000000001" customHeight="1" thickBot="1" x14ac:dyDescent="0.25">
      <c r="B62" s="4" t="s">
        <v>39</v>
      </c>
      <c r="C62" s="6">
        <v>0.9209535759096612</v>
      </c>
      <c r="D62" s="6">
        <v>0.92023809523809519</v>
      </c>
      <c r="E62" s="6">
        <f t="shared" si="5"/>
        <v>-7.7689113792658642E-4</v>
      </c>
    </row>
    <row r="63" spans="2:5" ht="20.100000000000001" customHeight="1" thickBot="1" x14ac:dyDescent="0.25">
      <c r="B63" s="4" t="s">
        <v>40</v>
      </c>
      <c r="C63" s="6">
        <v>0.92609699769053122</v>
      </c>
      <c r="D63" s="6">
        <v>0.95436507936507942</v>
      </c>
      <c r="E63" s="6">
        <f t="shared" si="5"/>
        <v>3.0523888690970991E-2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8156</v>
      </c>
      <c r="D70" s="5">
        <v>8515</v>
      </c>
      <c r="E70" s="6">
        <f>IF(C70&gt;0,(D70-C70)/C70,"-")</f>
        <v>4.4016674840608144E-2</v>
      </c>
    </row>
    <row r="71" spans="2:5" ht="20.100000000000001" customHeight="1" thickBot="1" x14ac:dyDescent="0.25">
      <c r="B71" s="4" t="s">
        <v>45</v>
      </c>
      <c r="C71" s="5">
        <v>2184</v>
      </c>
      <c r="D71" s="5">
        <v>2373</v>
      </c>
      <c r="E71" s="6">
        <f t="shared" ref="E71:E77" si="6">IF(C71&gt;0,(D71-C71)/C71,"-")</f>
        <v>8.6538461538461536E-2</v>
      </c>
    </row>
    <row r="72" spans="2:5" ht="20.100000000000001" customHeight="1" thickBot="1" x14ac:dyDescent="0.25">
      <c r="B72" s="4" t="s">
        <v>43</v>
      </c>
      <c r="C72" s="5">
        <v>25</v>
      </c>
      <c r="D72" s="5">
        <v>23</v>
      </c>
      <c r="E72" s="6">
        <f t="shared" si="6"/>
        <v>-0.08</v>
      </c>
    </row>
    <row r="73" spans="2:5" ht="20.100000000000001" customHeight="1" thickBot="1" x14ac:dyDescent="0.25">
      <c r="B73" s="4" t="s">
        <v>46</v>
      </c>
      <c r="C73" s="5">
        <v>4360</v>
      </c>
      <c r="D73" s="5">
        <v>4444</v>
      </c>
      <c r="E73" s="6">
        <f t="shared" si="6"/>
        <v>1.9266055045871561E-2</v>
      </c>
    </row>
    <row r="74" spans="2:5" ht="20.100000000000001" customHeight="1" thickBot="1" x14ac:dyDescent="0.25">
      <c r="B74" s="4" t="s">
        <v>47</v>
      </c>
      <c r="C74" s="5">
        <v>1271</v>
      </c>
      <c r="D74" s="5">
        <v>1302</v>
      </c>
      <c r="E74" s="6">
        <f t="shared" si="6"/>
        <v>2.4390243902439025E-2</v>
      </c>
    </row>
    <row r="75" spans="2:5" ht="20.100000000000001" customHeight="1" thickBot="1" x14ac:dyDescent="0.25">
      <c r="B75" s="4" t="s">
        <v>48</v>
      </c>
      <c r="C75" s="5">
        <v>309</v>
      </c>
      <c r="D75" s="5">
        <v>358</v>
      </c>
      <c r="E75" s="6">
        <f t="shared" si="6"/>
        <v>0.15857605177993528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7</v>
      </c>
      <c r="D77" s="5">
        <v>15</v>
      </c>
      <c r="E77" s="6">
        <f t="shared" si="6"/>
        <v>1.1428571428571428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366</v>
      </c>
      <c r="D90" s="5">
        <v>483</v>
      </c>
      <c r="E90" s="6">
        <f>IF(C90&gt;0,(D90-C90)/C90,"-")</f>
        <v>0.31967213114754101</v>
      </c>
    </row>
    <row r="91" spans="2:5" ht="29.25" thickBot="1" x14ac:dyDescent="0.25">
      <c r="B91" s="4" t="s">
        <v>52</v>
      </c>
      <c r="C91" s="5">
        <v>257</v>
      </c>
      <c r="D91" s="5">
        <v>307</v>
      </c>
      <c r="E91" s="6">
        <f t="shared" ref="E91:E93" si="7">IF(C91&gt;0,(D91-C91)/C91,"-")</f>
        <v>0.19455252918287938</v>
      </c>
    </row>
    <row r="92" spans="2:5" ht="29.25" customHeight="1" thickBot="1" x14ac:dyDescent="0.25">
      <c r="B92" s="4" t="s">
        <v>53</v>
      </c>
      <c r="C92" s="5">
        <v>286</v>
      </c>
      <c r="D92" s="5">
        <v>360</v>
      </c>
      <c r="E92" s="6">
        <f t="shared" si="7"/>
        <v>0.25874125874125875</v>
      </c>
    </row>
    <row r="93" spans="2:5" ht="29.25" customHeight="1" thickBot="1" x14ac:dyDescent="0.25">
      <c r="B93" s="4" t="s">
        <v>54</v>
      </c>
      <c r="C93" s="6">
        <f>(C90+C91)/(C90+C91+C92)</f>
        <v>0.68536853685368537</v>
      </c>
      <c r="D93" s="6">
        <f>(D90+D91)/(D90+D91+D92)</f>
        <v>0.68695652173913047</v>
      </c>
      <c r="E93" s="6">
        <f t="shared" si="7"/>
        <v>2.3169795519576075E-3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911</v>
      </c>
      <c r="D100" s="5">
        <v>1151</v>
      </c>
      <c r="E100" s="6">
        <f>IF(C100&gt;0,(D100-C100)/C100,"-")</f>
        <v>0.26344676180021953</v>
      </c>
    </row>
    <row r="101" spans="2:5" ht="20.100000000000001" customHeight="1" thickBot="1" x14ac:dyDescent="0.25">
      <c r="B101" s="4" t="s">
        <v>41</v>
      </c>
      <c r="C101" s="5">
        <v>424</v>
      </c>
      <c r="D101" s="5">
        <v>543</v>
      </c>
      <c r="E101" s="6">
        <f t="shared" ref="E101:E105" si="8">IF(C101&gt;0,(D101-C101)/C101,"-")</f>
        <v>0.28066037735849059</v>
      </c>
    </row>
    <row r="102" spans="2:5" ht="20.100000000000001" customHeight="1" thickBot="1" x14ac:dyDescent="0.25">
      <c r="B102" s="4" t="s">
        <v>42</v>
      </c>
      <c r="C102" s="5">
        <v>200</v>
      </c>
      <c r="D102" s="5">
        <v>247</v>
      </c>
      <c r="E102" s="6">
        <f t="shared" si="8"/>
        <v>0.23499999999999999</v>
      </c>
    </row>
    <row r="103" spans="2:5" ht="20.100000000000001" customHeight="1" thickBot="1" x14ac:dyDescent="0.25">
      <c r="B103" s="4" t="s">
        <v>98</v>
      </c>
      <c r="C103" s="6">
        <f>(C101+C102)/C100</f>
        <v>0.68496158068057078</v>
      </c>
      <c r="D103" s="6">
        <f>(D101+D102)/D100</f>
        <v>0.68635968722849694</v>
      </c>
      <c r="E103" s="6">
        <f t="shared" si="8"/>
        <v>2.0411459377575815E-3</v>
      </c>
    </row>
    <row r="104" spans="2:5" ht="20.100000000000001" customHeight="1" thickBot="1" x14ac:dyDescent="0.25">
      <c r="B104" s="4" t="s">
        <v>39</v>
      </c>
      <c r="C104" s="6">
        <v>0.68943089430894311</v>
      </c>
      <c r="D104" s="6">
        <v>0.69171974522292989</v>
      </c>
      <c r="E104" s="6">
        <f t="shared" si="8"/>
        <v>3.3199134719383776E-3</v>
      </c>
    </row>
    <row r="105" spans="2:5" ht="20.100000000000001" customHeight="1" thickBot="1" x14ac:dyDescent="0.25">
      <c r="B105" s="4" t="s">
        <v>40</v>
      </c>
      <c r="C105" s="6">
        <v>0.67567567567567566</v>
      </c>
      <c r="D105" s="6">
        <v>0.67486338797814205</v>
      </c>
      <c r="E105" s="6">
        <f t="shared" si="8"/>
        <v>-1.2021857923497415E-3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1017</v>
      </c>
      <c r="D112" s="5">
        <v>1206</v>
      </c>
      <c r="E112" s="6">
        <f>IF(C112&gt;0,(D112-C112)/C112,"-")</f>
        <v>0.18584070796460178</v>
      </c>
    </row>
    <row r="113" spans="2:14" ht="15" thickBot="1" x14ac:dyDescent="0.25">
      <c r="B113" s="4" t="s">
        <v>56</v>
      </c>
      <c r="C113" s="5">
        <v>609</v>
      </c>
      <c r="D113" s="5">
        <v>703</v>
      </c>
      <c r="E113" s="6">
        <f t="shared" ref="E113:E114" si="9">IF(C113&gt;0,(D113-C113)/C113,"-")</f>
        <v>0.15435139573070608</v>
      </c>
    </row>
    <row r="114" spans="2:14" ht="15" thickBot="1" x14ac:dyDescent="0.25">
      <c r="B114" s="4" t="s">
        <v>57</v>
      </c>
      <c r="C114" s="5">
        <v>408</v>
      </c>
      <c r="D114" s="5">
        <v>503</v>
      </c>
      <c r="E114" s="6">
        <f t="shared" si="9"/>
        <v>0.23284313725490197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7</v>
      </c>
      <c r="D128" s="10">
        <v>1</v>
      </c>
      <c r="E128" s="10">
        <v>1</v>
      </c>
      <c r="F128" s="10">
        <v>9</v>
      </c>
      <c r="G128" s="10">
        <v>10</v>
      </c>
      <c r="H128" s="10">
        <v>0</v>
      </c>
      <c r="I128" s="10">
        <v>4</v>
      </c>
      <c r="J128" s="10">
        <v>14</v>
      </c>
      <c r="K128" s="6">
        <f>IF(C128=0,"-",(G128-C128)/C128)</f>
        <v>0.42857142857142855</v>
      </c>
      <c r="L128" s="6">
        <f t="shared" ref="L128:N133" si="10">IF(D128=0,"-",(H128-D128)/D128)</f>
        <v>-1</v>
      </c>
      <c r="M128" s="6">
        <f t="shared" si="10"/>
        <v>3</v>
      </c>
      <c r="N128" s="6">
        <f t="shared" si="10"/>
        <v>0.55555555555555558</v>
      </c>
    </row>
    <row r="129" spans="2:14" ht="15" thickBot="1" x14ac:dyDescent="0.25">
      <c r="B129" s="4" t="s">
        <v>64</v>
      </c>
      <c r="C129" s="10">
        <v>2</v>
      </c>
      <c r="D129" s="10">
        <v>0</v>
      </c>
      <c r="E129" s="10">
        <v>0</v>
      </c>
      <c r="F129" s="10">
        <v>2</v>
      </c>
      <c r="G129" s="10">
        <v>3</v>
      </c>
      <c r="H129" s="10">
        <v>0</v>
      </c>
      <c r="I129" s="10">
        <v>0</v>
      </c>
      <c r="J129" s="10">
        <v>3</v>
      </c>
      <c r="K129" s="6">
        <f t="shared" ref="K129:K133" si="11">IF(C129=0,"-",(G129-C129)/C129)</f>
        <v>0.5</v>
      </c>
      <c r="L129" s="6" t="str">
        <f t="shared" si="10"/>
        <v>-</v>
      </c>
      <c r="M129" s="6" t="str">
        <f t="shared" si="10"/>
        <v>-</v>
      </c>
      <c r="N129" s="6">
        <f t="shared" si="10"/>
        <v>0.5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9</v>
      </c>
      <c r="D133" s="10">
        <v>1</v>
      </c>
      <c r="E133" s="10">
        <v>1</v>
      </c>
      <c r="F133" s="10">
        <v>11</v>
      </c>
      <c r="G133" s="10">
        <v>13</v>
      </c>
      <c r="H133" s="10">
        <v>0</v>
      </c>
      <c r="I133" s="10">
        <v>4</v>
      </c>
      <c r="J133" s="10">
        <v>17</v>
      </c>
      <c r="K133" s="6">
        <f t="shared" si="11"/>
        <v>0.44444444444444442</v>
      </c>
      <c r="L133" s="6">
        <f t="shared" si="10"/>
        <v>-1</v>
      </c>
      <c r="M133" s="6">
        <f t="shared" si="10"/>
        <v>3</v>
      </c>
      <c r="N133" s="6">
        <f t="shared" si="10"/>
        <v>0.54545454545454541</v>
      </c>
    </row>
    <row r="134" spans="2:14" ht="15" thickBot="1" x14ac:dyDescent="0.25">
      <c r="B134" s="4" t="s">
        <v>36</v>
      </c>
      <c r="C134" s="6">
        <f>IF(C128=0,"-",C128/(C128+C129))</f>
        <v>0.77777777777777779</v>
      </c>
      <c r="D134" s="6">
        <f>IF(D128=0,"-",D128/(D128+D129))</f>
        <v>1</v>
      </c>
      <c r="E134" s="6">
        <f t="shared" ref="E134:J134" si="12">IF(E128=0,"-",E128/(E128+E129))</f>
        <v>1</v>
      </c>
      <c r="F134" s="6">
        <f t="shared" si="12"/>
        <v>0.81818181818181823</v>
      </c>
      <c r="G134" s="6">
        <f t="shared" si="12"/>
        <v>0.76923076923076927</v>
      </c>
      <c r="H134" s="6" t="str">
        <f t="shared" si="12"/>
        <v>-</v>
      </c>
      <c r="I134" s="6">
        <f t="shared" si="12"/>
        <v>1</v>
      </c>
      <c r="J134" s="6">
        <f t="shared" si="12"/>
        <v>0.82352941176470584</v>
      </c>
      <c r="K134" s="6">
        <f>IF(OR(C134="-",G134="-"),"-",(G134-C134)/C134)</f>
        <v>-1.098901098901095E-2</v>
      </c>
      <c r="L134" s="6" t="str">
        <f t="shared" ref="L134:N135" si="13">IF(OR(D134="-",H134="-"),"-",(H134-D134)/D134)</f>
        <v>-</v>
      </c>
      <c r="M134" s="6">
        <f t="shared" si="13"/>
        <v>0</v>
      </c>
      <c r="N134" s="6">
        <f t="shared" si="13"/>
        <v>6.5359477124181907E-3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24</v>
      </c>
      <c r="D143" s="10">
        <v>0</v>
      </c>
      <c r="E143" s="10">
        <v>1</v>
      </c>
      <c r="F143" s="10">
        <v>25</v>
      </c>
      <c r="G143" s="10">
        <v>11</v>
      </c>
      <c r="H143" s="10">
        <v>0</v>
      </c>
      <c r="I143" s="10">
        <v>2</v>
      </c>
      <c r="J143" s="10">
        <v>13</v>
      </c>
      <c r="K143" s="6">
        <f>IF(C143=0,"-",(G143-C143)/C143)</f>
        <v>-0.54166666666666663</v>
      </c>
      <c r="L143" s="6" t="str">
        <f t="shared" ref="L143:N147" si="15">IF(D143=0,"-",(H143-D143)/D143)</f>
        <v>-</v>
      </c>
      <c r="M143" s="6">
        <f t="shared" si="15"/>
        <v>1</v>
      </c>
      <c r="N143" s="6">
        <f t="shared" si="15"/>
        <v>-0.48</v>
      </c>
    </row>
    <row r="144" spans="2:14" ht="15" thickBot="1" x14ac:dyDescent="0.25">
      <c r="B144" s="4" t="s">
        <v>72</v>
      </c>
      <c r="C144" s="10">
        <v>8</v>
      </c>
      <c r="D144" s="10">
        <v>0</v>
      </c>
      <c r="E144" s="10">
        <v>1</v>
      </c>
      <c r="F144" s="10">
        <v>9</v>
      </c>
      <c r="G144" s="10">
        <v>17</v>
      </c>
      <c r="H144" s="10">
        <v>0</v>
      </c>
      <c r="I144" s="10">
        <v>1</v>
      </c>
      <c r="J144" s="10">
        <v>18</v>
      </c>
      <c r="K144" s="6">
        <f t="shared" ref="K144:K147" si="16">IF(C144=0,"-",(G144-C144)/C144)</f>
        <v>1.125</v>
      </c>
      <c r="L144" s="6" t="str">
        <f t="shared" si="15"/>
        <v>-</v>
      </c>
      <c r="M144" s="6">
        <f t="shared" si="15"/>
        <v>0</v>
      </c>
      <c r="N144" s="6">
        <f t="shared" si="15"/>
        <v>1</v>
      </c>
    </row>
    <row r="145" spans="2:14" ht="15" thickBot="1" x14ac:dyDescent="0.25">
      <c r="B145" s="4" t="s">
        <v>73</v>
      </c>
      <c r="C145" s="10">
        <v>160</v>
      </c>
      <c r="D145" s="10">
        <v>0</v>
      </c>
      <c r="E145" s="10">
        <v>15</v>
      </c>
      <c r="F145" s="10">
        <v>175</v>
      </c>
      <c r="G145" s="10">
        <v>160</v>
      </c>
      <c r="H145" s="10">
        <v>0</v>
      </c>
      <c r="I145" s="10">
        <v>25</v>
      </c>
      <c r="J145" s="10">
        <v>185</v>
      </c>
      <c r="K145" s="6">
        <f t="shared" si="16"/>
        <v>0</v>
      </c>
      <c r="L145" s="6" t="str">
        <f t="shared" si="15"/>
        <v>-</v>
      </c>
      <c r="M145" s="6">
        <f t="shared" si="15"/>
        <v>0.66666666666666663</v>
      </c>
      <c r="N145" s="6">
        <f t="shared" si="15"/>
        <v>5.7142857142857141E-2</v>
      </c>
    </row>
    <row r="146" spans="2:14" ht="15" thickBot="1" x14ac:dyDescent="0.25">
      <c r="B146" s="4" t="s">
        <v>74</v>
      </c>
      <c r="C146" s="10">
        <v>23</v>
      </c>
      <c r="D146" s="10">
        <v>0</v>
      </c>
      <c r="E146" s="10">
        <v>9</v>
      </c>
      <c r="F146" s="10">
        <v>32</v>
      </c>
      <c r="G146" s="10">
        <v>42</v>
      </c>
      <c r="H146" s="10">
        <v>0</v>
      </c>
      <c r="I146" s="10">
        <v>23</v>
      </c>
      <c r="J146" s="10">
        <v>65</v>
      </c>
      <c r="K146" s="6">
        <f t="shared" si="16"/>
        <v>0.82608695652173914</v>
      </c>
      <c r="L146" s="6" t="str">
        <f t="shared" si="15"/>
        <v>-</v>
      </c>
      <c r="M146" s="6">
        <f t="shared" si="15"/>
        <v>1.5555555555555556</v>
      </c>
      <c r="N146" s="6">
        <f t="shared" si="15"/>
        <v>1.03125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215</v>
      </c>
      <c r="D148" s="10">
        <v>0</v>
      </c>
      <c r="E148" s="10">
        <v>26</v>
      </c>
      <c r="F148" s="10">
        <v>241</v>
      </c>
      <c r="G148" s="10">
        <v>230</v>
      </c>
      <c r="H148" s="10">
        <v>0</v>
      </c>
      <c r="I148" s="10">
        <v>51</v>
      </c>
      <c r="J148" s="10">
        <v>281</v>
      </c>
      <c r="K148" s="6">
        <f t="shared" ref="K148" si="17">IF(C148=0,"-",(G148-C148)/C148)</f>
        <v>6.9767441860465115E-2</v>
      </c>
      <c r="L148" s="6" t="str">
        <f t="shared" ref="L148" si="18">IF(D148=0,"-",(H148-D148)/D148)</f>
        <v>-</v>
      </c>
      <c r="M148" s="6">
        <f t="shared" ref="M148" si="19">IF(E148=0,"-",(I148-E148)/E148)</f>
        <v>0.96153846153846156</v>
      </c>
      <c r="N148" s="6">
        <f t="shared" ref="N148" si="20">IF(F148=0,"-",(J148-F148)/F148)</f>
        <v>0.16597510373443983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0.13043478260869565</v>
      </c>
      <c r="D149" s="6" t="str">
        <f t="shared" si="21"/>
        <v>-</v>
      </c>
      <c r="E149" s="6">
        <f t="shared" si="21"/>
        <v>6.25E-2</v>
      </c>
      <c r="F149" s="6">
        <f t="shared" si="21"/>
        <v>0.125</v>
      </c>
      <c r="G149" s="6">
        <f t="shared" si="21"/>
        <v>6.4327485380116955E-2</v>
      </c>
      <c r="H149" s="6" t="str">
        <f t="shared" si="21"/>
        <v>-</v>
      </c>
      <c r="I149" s="6">
        <f t="shared" si="21"/>
        <v>7.407407407407407E-2</v>
      </c>
      <c r="J149" s="6">
        <f t="shared" si="21"/>
        <v>6.5656565656565663E-2</v>
      </c>
      <c r="K149" s="6">
        <f>IF(OR(C149="-",G149="-"),"-",(G149-C149)/C149)</f>
        <v>-0.50682261208576995</v>
      </c>
      <c r="L149" s="6" t="str">
        <f t="shared" ref="L149:N150" si="22">IF(OR(D149="-",H149="-"),"-",(H149-D149)/D149)</f>
        <v>-</v>
      </c>
      <c r="M149" s="6">
        <f t="shared" si="22"/>
        <v>0.18518518518518512</v>
      </c>
      <c r="N149" s="6">
        <f t="shared" si="22"/>
        <v>-0.4747474747474747</v>
      </c>
    </row>
    <row r="150" spans="2:14" ht="29.25" thickBot="1" x14ac:dyDescent="0.25">
      <c r="B150" s="7" t="s">
        <v>77</v>
      </c>
      <c r="C150" s="6">
        <f t="shared" si="21"/>
        <v>0.25806451612903225</v>
      </c>
      <c r="D150" s="6" t="str">
        <f t="shared" si="21"/>
        <v>-</v>
      </c>
      <c r="E150" s="6">
        <f t="shared" si="21"/>
        <v>0.1</v>
      </c>
      <c r="F150" s="6">
        <f t="shared" si="21"/>
        <v>0.21951219512195122</v>
      </c>
      <c r="G150" s="6">
        <f t="shared" si="21"/>
        <v>0.28813559322033899</v>
      </c>
      <c r="H150" s="6" t="str">
        <f t="shared" si="21"/>
        <v>-</v>
      </c>
      <c r="I150" s="6">
        <f t="shared" si="21"/>
        <v>4.1666666666666664E-2</v>
      </c>
      <c r="J150" s="6">
        <f t="shared" si="21"/>
        <v>0.21686746987951808</v>
      </c>
      <c r="K150" s="6">
        <f>IF(OR(C150="-",G150="-"),"-",(G150-C150)/C150)</f>
        <v>0.11652542372881362</v>
      </c>
      <c r="L150" s="6" t="str">
        <f t="shared" si="22"/>
        <v>-</v>
      </c>
      <c r="M150" s="6">
        <f t="shared" si="22"/>
        <v>-0.58333333333333337</v>
      </c>
      <c r="N150" s="6">
        <f t="shared" si="22"/>
        <v>-1.2048192771084321E-2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183</v>
      </c>
      <c r="D157" s="19">
        <v>197</v>
      </c>
      <c r="E157" s="18">
        <f>IF(C157=0,"-",(D157-C157)/C157)</f>
        <v>7.650273224043716E-2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29</v>
      </c>
      <c r="D158" s="19">
        <v>29</v>
      </c>
      <c r="E158" s="18">
        <f t="shared" ref="E158:E159" si="23">IF(C158=0,"-",(D158-C158)/C158)</f>
        <v>0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3</v>
      </c>
      <c r="D159" s="19">
        <v>4</v>
      </c>
      <c r="E159" s="18">
        <f t="shared" si="23"/>
        <v>0.33333333333333331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0.85116279069767442</v>
      </c>
      <c r="D160" s="18">
        <f>IF(D157=0,"-",D157/(D157+D158+D159))</f>
        <v>0.85652173913043483</v>
      </c>
      <c r="E160" s="18">
        <f>IF(OR(C160="-",D160="-"),"-",(D160-C160)/C160)</f>
        <v>6.2960323117130538E-3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11</v>
      </c>
      <c r="D166" s="5">
        <v>17</v>
      </c>
      <c r="E166" s="6">
        <f>IF(C166=0,"-",(D166-C166)/C166)</f>
        <v>0.54545454545454541</v>
      </c>
    </row>
    <row r="167" spans="2:14" ht="20.100000000000001" customHeight="1" thickBot="1" x14ac:dyDescent="0.25">
      <c r="B167" s="4" t="s">
        <v>41</v>
      </c>
      <c r="C167" s="5">
        <v>4</v>
      </c>
      <c r="D167" s="5">
        <v>6</v>
      </c>
      <c r="E167" s="6">
        <f t="shared" ref="E167:E168" si="24">IF(C167=0,"-",(D167-C167)/C167)</f>
        <v>0.5</v>
      </c>
    </row>
    <row r="168" spans="2:14" ht="20.100000000000001" customHeight="1" thickBot="1" x14ac:dyDescent="0.25">
      <c r="B168" s="4" t="s">
        <v>42</v>
      </c>
      <c r="C168" s="5">
        <v>5</v>
      </c>
      <c r="D168" s="5">
        <v>8</v>
      </c>
      <c r="E168" s="6">
        <f t="shared" si="24"/>
        <v>0.6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0.81818181818181823</v>
      </c>
      <c r="D169" s="6">
        <f>IF(D166=0,"-",(D167+D168)/D166)</f>
        <v>0.82352941176470584</v>
      </c>
      <c r="E169" s="6">
        <f t="shared" ref="E169:E171" si="25">IF(OR(C169="-",D169="-"),"-",(D169-C169)/C169)</f>
        <v>6.5359477124181907E-3</v>
      </c>
    </row>
    <row r="170" spans="2:14" ht="20.100000000000001" customHeight="1" thickBot="1" x14ac:dyDescent="0.25">
      <c r="B170" s="4" t="s">
        <v>39</v>
      </c>
      <c r="C170" s="6">
        <v>0.66666666666666663</v>
      </c>
      <c r="D170" s="6">
        <v>0.75</v>
      </c>
      <c r="E170" s="6">
        <f t="shared" si="25"/>
        <v>0.12500000000000006</v>
      </c>
    </row>
    <row r="171" spans="2:14" ht="20.100000000000001" customHeight="1" thickBot="1" x14ac:dyDescent="0.25">
      <c r="B171" s="4" t="s">
        <v>40</v>
      </c>
      <c r="C171" s="6">
        <v>1</v>
      </c>
      <c r="D171" s="6">
        <v>0.88888888888888884</v>
      </c>
      <c r="E171" s="6">
        <f t="shared" si="25"/>
        <v>-0.11111111111111116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19</v>
      </c>
      <c r="D178" s="5">
        <v>19</v>
      </c>
      <c r="E178" s="6">
        <f>IF(C178=0,"-",(D178-C178)/C178)</f>
        <v>0</v>
      </c>
      <c r="H178" s="13"/>
    </row>
    <row r="179" spans="2:8" ht="15" thickBot="1" x14ac:dyDescent="0.25">
      <c r="B179" s="4" t="s">
        <v>43</v>
      </c>
      <c r="C179" s="5">
        <v>18</v>
      </c>
      <c r="D179" s="5">
        <v>15</v>
      </c>
      <c r="E179" s="6">
        <f t="shared" ref="E179:E185" si="26">IF(C179=0,"-",(D179-C179)/C179)</f>
        <v>-0.16666666666666666</v>
      </c>
      <c r="H179" s="13"/>
    </row>
    <row r="180" spans="2:8" ht="15" thickBot="1" x14ac:dyDescent="0.25">
      <c r="B180" s="4" t="s">
        <v>47</v>
      </c>
      <c r="C180" s="5">
        <v>1</v>
      </c>
      <c r="D180" s="5">
        <v>0</v>
      </c>
      <c r="E180" s="6">
        <f t="shared" si="26"/>
        <v>-1</v>
      </c>
      <c r="H180" s="13"/>
    </row>
    <row r="181" spans="2:8" ht="15" thickBot="1" x14ac:dyDescent="0.25">
      <c r="B181" s="4" t="s">
        <v>78</v>
      </c>
      <c r="C181" s="5">
        <v>0</v>
      </c>
      <c r="D181" s="5">
        <v>4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230</v>
      </c>
      <c r="D182" s="5">
        <v>309</v>
      </c>
      <c r="E182" s="6">
        <f t="shared" si="26"/>
        <v>0.34347826086956523</v>
      </c>
      <c r="H182" s="13"/>
    </row>
    <row r="183" spans="2:8" ht="15" thickBot="1" x14ac:dyDescent="0.25">
      <c r="B183" s="4" t="s">
        <v>47</v>
      </c>
      <c r="C183" s="5">
        <v>201</v>
      </c>
      <c r="D183" s="5">
        <v>255</v>
      </c>
      <c r="E183" s="6">
        <f t="shared" si="26"/>
        <v>0.26865671641791045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29</v>
      </c>
      <c r="D185" s="5">
        <v>54</v>
      </c>
      <c r="E185" s="6">
        <f t="shared" si="26"/>
        <v>0.86206896551724133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16</v>
      </c>
      <c r="D197" s="5">
        <v>13</v>
      </c>
      <c r="E197" s="6">
        <f t="shared" ref="E197:E200" si="27">IF(C197=0,"-",(D197-C197)/C197)</f>
        <v>-0.1875</v>
      </c>
    </row>
    <row r="198" spans="2:5" ht="15" thickBot="1" x14ac:dyDescent="0.25">
      <c r="B198" s="4" t="s">
        <v>83</v>
      </c>
      <c r="C198" s="5">
        <v>1</v>
      </c>
      <c r="D198" s="5">
        <v>0</v>
      </c>
      <c r="E198" s="6">
        <f t="shared" si="27"/>
        <v>-1</v>
      </c>
    </row>
    <row r="199" spans="2:5" ht="15" thickBot="1" x14ac:dyDescent="0.25">
      <c r="B199" s="4" t="s">
        <v>84</v>
      </c>
      <c r="C199" s="5">
        <v>17</v>
      </c>
      <c r="D199" s="5">
        <v>13</v>
      </c>
      <c r="E199" s="6">
        <f t="shared" si="27"/>
        <v>-0.23529411764705882</v>
      </c>
    </row>
    <row r="200" spans="2:5" ht="15" thickBot="1" x14ac:dyDescent="0.25">
      <c r="B200" s="4" t="s">
        <v>85</v>
      </c>
      <c r="C200" s="5">
        <v>15</v>
      </c>
      <c r="D200" s="5">
        <v>13</v>
      </c>
      <c r="E200" s="6">
        <f t="shared" si="27"/>
        <v>-0.13333333333333333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16</v>
      </c>
      <c r="D208" s="5">
        <v>13</v>
      </c>
      <c r="E208" s="6">
        <f t="shared" si="28"/>
        <v>-0.1875</v>
      </c>
    </row>
    <row r="209" spans="2:5" ht="20.100000000000001" customHeight="1" thickBot="1" x14ac:dyDescent="0.25">
      <c r="B209" s="17" t="s">
        <v>86</v>
      </c>
      <c r="C209" s="5">
        <v>14</v>
      </c>
      <c r="D209" s="5">
        <v>10</v>
      </c>
      <c r="E209" s="6">
        <f t="shared" si="28"/>
        <v>-0.2857142857142857</v>
      </c>
    </row>
    <row r="210" spans="2:5" ht="20.100000000000001" customHeight="1" thickBot="1" x14ac:dyDescent="0.25">
      <c r="B210" s="17" t="s">
        <v>87</v>
      </c>
      <c r="C210" s="5">
        <v>2</v>
      </c>
      <c r="D210" s="5">
        <v>3</v>
      </c>
      <c r="E210" s="6">
        <f t="shared" si="28"/>
        <v>0.5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1</v>
      </c>
      <c r="D212" s="5">
        <v>0</v>
      </c>
      <c r="E212" s="6">
        <f>IF(C212=0,"-",(D212-C212)/C212)</f>
        <v>-1</v>
      </c>
    </row>
    <row r="213" spans="2:5" ht="15" thickBot="1" x14ac:dyDescent="0.25">
      <c r="B213" s="17" t="s">
        <v>86</v>
      </c>
      <c r="C213" s="5">
        <v>1</v>
      </c>
      <c r="D213" s="5">
        <v>0</v>
      </c>
      <c r="E213" s="6">
        <f t="shared" ref="E213:E214" si="29">IF(C213=0,"-",(D213-C213)/C213)</f>
        <v>-1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19</v>
      </c>
      <c r="D221" s="5">
        <v>16</v>
      </c>
      <c r="E221" s="6">
        <f t="shared" ref="E221:E223" si="30">IF(C221=0,"-",(D221-C221)/C221)</f>
        <v>-0.15789473684210525</v>
      </c>
    </row>
    <row r="222" spans="2:5" ht="15" thickBot="1" x14ac:dyDescent="0.25">
      <c r="B222" s="16" t="s">
        <v>92</v>
      </c>
      <c r="C222" s="5">
        <v>21</v>
      </c>
      <c r="D222" s="5">
        <v>15</v>
      </c>
      <c r="E222" s="6">
        <f t="shared" si="30"/>
        <v>-0.2857142857142857</v>
      </c>
    </row>
    <row r="223" spans="2:5" ht="15" thickBot="1" x14ac:dyDescent="0.25">
      <c r="B223" s="16" t="s">
        <v>93</v>
      </c>
      <c r="C223" s="5">
        <v>54</v>
      </c>
      <c r="D223" s="5">
        <v>62</v>
      </c>
      <c r="E223" s="6">
        <f t="shared" si="30"/>
        <v>0.14814814814814814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2024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1000</v>
      </c>
      <c r="D14" s="5">
        <v>838</v>
      </c>
      <c r="E14" s="6">
        <f>IF(C14&gt;0,(D14-C14)/C14)</f>
        <v>-0.16200000000000001</v>
      </c>
    </row>
    <row r="15" spans="1:5" ht="20.100000000000001" customHeight="1" thickBot="1" x14ac:dyDescent="0.25">
      <c r="B15" s="4" t="s">
        <v>17</v>
      </c>
      <c r="C15" s="5">
        <v>733</v>
      </c>
      <c r="D15" s="5">
        <v>758</v>
      </c>
      <c r="E15" s="6">
        <f t="shared" ref="E15:E25" si="0">IF(C15&gt;0,(D15-C15)/C15)</f>
        <v>3.4106412005457026E-2</v>
      </c>
    </row>
    <row r="16" spans="1:5" ht="20.100000000000001" customHeight="1" thickBot="1" x14ac:dyDescent="0.25">
      <c r="B16" s="4" t="s">
        <v>18</v>
      </c>
      <c r="C16" s="5">
        <v>624</v>
      </c>
      <c r="D16" s="5">
        <v>646</v>
      </c>
      <c r="E16" s="6">
        <f t="shared" si="0"/>
        <v>3.5256410256410256E-2</v>
      </c>
    </row>
    <row r="17" spans="2:5" ht="20.100000000000001" customHeight="1" thickBot="1" x14ac:dyDescent="0.25">
      <c r="B17" s="4" t="s">
        <v>19</v>
      </c>
      <c r="C17" s="5">
        <v>109</v>
      </c>
      <c r="D17" s="5">
        <v>112</v>
      </c>
      <c r="E17" s="6">
        <f t="shared" si="0"/>
        <v>2.7522935779816515E-2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6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0.14870395634379263</v>
      </c>
      <c r="D20" s="6">
        <f>D17/D15</f>
        <v>0.14775725593667546</v>
      </c>
      <c r="E20" s="6">
        <f t="shared" si="0"/>
        <v>-6.366343104742057E-3</v>
      </c>
    </row>
    <row r="21" spans="2:5" ht="30" customHeight="1" thickBot="1" x14ac:dyDescent="0.25">
      <c r="B21" s="4" t="s">
        <v>23</v>
      </c>
      <c r="C21" s="5">
        <v>36</v>
      </c>
      <c r="D21" s="5">
        <v>7</v>
      </c>
      <c r="E21" s="6">
        <f t="shared" si="0"/>
        <v>-0.80555555555555558</v>
      </c>
    </row>
    <row r="22" spans="2:5" ht="20.100000000000001" customHeight="1" thickBot="1" x14ac:dyDescent="0.25">
      <c r="B22" s="4" t="s">
        <v>24</v>
      </c>
      <c r="C22" s="5">
        <v>27</v>
      </c>
      <c r="D22" s="5">
        <v>5</v>
      </c>
      <c r="E22" s="6">
        <f t="shared" si="0"/>
        <v>-0.81481481481481477</v>
      </c>
    </row>
    <row r="23" spans="2:5" ht="20.100000000000001" customHeight="1" thickBot="1" x14ac:dyDescent="0.25">
      <c r="B23" s="4" t="s">
        <v>25</v>
      </c>
      <c r="C23" s="5">
        <v>9</v>
      </c>
      <c r="D23" s="5">
        <v>2</v>
      </c>
      <c r="E23" s="6">
        <f t="shared" si="0"/>
        <v>-0.77777777777777779</v>
      </c>
    </row>
    <row r="24" spans="2:5" ht="20.100000000000001" customHeight="1" thickBot="1" x14ac:dyDescent="0.25">
      <c r="B24" s="4" t="s">
        <v>21</v>
      </c>
      <c r="C24" s="6">
        <f>C23/C21</f>
        <v>0.25</v>
      </c>
      <c r="D24" s="6">
        <f t="shared" ref="D24" si="1">D23/D21</f>
        <v>0.2857142857142857</v>
      </c>
      <c r="E24" s="6">
        <f t="shared" si="0"/>
        <v>0.14285714285714279</v>
      </c>
    </row>
    <row r="25" spans="2:5" ht="20.100000000000001" customHeight="1" thickBot="1" x14ac:dyDescent="0.25">
      <c r="B25" s="7" t="s">
        <v>26</v>
      </c>
      <c r="C25" s="6">
        <v>0.13760606743260492</v>
      </c>
      <c r="D25" s="6">
        <v>0.14254979839922971</v>
      </c>
      <c r="E25" s="6">
        <f t="shared" si="0"/>
        <v>3.5926693196476019E-2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187</v>
      </c>
      <c r="D34" s="5">
        <v>204</v>
      </c>
      <c r="E34" s="6">
        <f>IF(C34&gt;0,(D34-C34)/C34,"-")</f>
        <v>9.0909090909090912E-2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137</v>
      </c>
      <c r="D36" s="5">
        <v>145</v>
      </c>
      <c r="E36" s="6">
        <f t="shared" si="2"/>
        <v>5.8394160583941604E-2</v>
      </c>
    </row>
    <row r="37" spans="2:5" ht="20.100000000000001" customHeight="1" thickBot="1" x14ac:dyDescent="0.25">
      <c r="B37" s="4" t="s">
        <v>30</v>
      </c>
      <c r="C37" s="5">
        <v>50</v>
      </c>
      <c r="D37" s="5">
        <v>59</v>
      </c>
      <c r="E37" s="6">
        <f t="shared" si="2"/>
        <v>0.18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179</v>
      </c>
      <c r="D44" s="5">
        <v>177</v>
      </c>
      <c r="E44" s="6">
        <f>IF(C44&gt;0,(D44-C44)/C44,"-")</f>
        <v>-1.11731843575419E-2</v>
      </c>
    </row>
    <row r="45" spans="2:5" ht="20.100000000000001" customHeight="1" thickBot="1" x14ac:dyDescent="0.25">
      <c r="B45" s="4" t="s">
        <v>34</v>
      </c>
      <c r="C45" s="5">
        <v>8</v>
      </c>
      <c r="D45" s="5">
        <v>10</v>
      </c>
      <c r="E45" s="6">
        <f t="shared" ref="E45:E51" si="3">IF(C45&gt;0,(D45-C45)/C45,"-")</f>
        <v>0.25</v>
      </c>
    </row>
    <row r="46" spans="2:5" ht="20.100000000000001" customHeight="1" thickBot="1" x14ac:dyDescent="0.25">
      <c r="B46" s="4" t="s">
        <v>31</v>
      </c>
      <c r="C46" s="5">
        <v>18</v>
      </c>
      <c r="D46" s="5">
        <v>11</v>
      </c>
      <c r="E46" s="6">
        <f t="shared" si="3"/>
        <v>-0.3888888888888889</v>
      </c>
    </row>
    <row r="47" spans="2:5" ht="20.100000000000001" customHeight="1" thickBot="1" x14ac:dyDescent="0.25">
      <c r="B47" s="4" t="s">
        <v>32</v>
      </c>
      <c r="C47" s="5">
        <v>245</v>
      </c>
      <c r="D47" s="5">
        <v>311</v>
      </c>
      <c r="E47" s="6">
        <f t="shared" si="3"/>
        <v>0.26938775510204083</v>
      </c>
    </row>
    <row r="48" spans="2:5" ht="20.100000000000001" customHeight="1" thickBot="1" x14ac:dyDescent="0.25">
      <c r="B48" s="4" t="s">
        <v>35</v>
      </c>
      <c r="C48" s="5">
        <v>209</v>
      </c>
      <c r="D48" s="5">
        <v>149</v>
      </c>
      <c r="E48" s="6">
        <f t="shared" si="3"/>
        <v>-0.28708133971291866</v>
      </c>
    </row>
    <row r="49" spans="2:5" ht="20.100000000000001" customHeight="1" thickBot="1" x14ac:dyDescent="0.25">
      <c r="B49" s="4" t="s">
        <v>67</v>
      </c>
      <c r="C49" s="5">
        <v>62</v>
      </c>
      <c r="D49" s="5">
        <v>66</v>
      </c>
      <c r="E49" s="6">
        <f t="shared" si="3"/>
        <v>6.4516129032258063E-2</v>
      </c>
    </row>
    <row r="50" spans="2:5" ht="20.100000000000001" customHeight="1" collapsed="1" thickBot="1" x14ac:dyDescent="0.25">
      <c r="B50" s="4" t="s">
        <v>36</v>
      </c>
      <c r="C50" s="6">
        <f>C44/(C44+C45)</f>
        <v>0.95721925133689845</v>
      </c>
      <c r="D50" s="6">
        <f>D44/(D44+D45)</f>
        <v>0.946524064171123</v>
      </c>
      <c r="E50" s="6">
        <f t="shared" si="3"/>
        <v>-1.1173184357541943E-2</v>
      </c>
    </row>
    <row r="51" spans="2:5" ht="20.100000000000001" customHeight="1" thickBot="1" x14ac:dyDescent="0.25">
      <c r="B51" s="4" t="s">
        <v>37</v>
      </c>
      <c r="C51" s="6">
        <f>C47/(C46+C47)</f>
        <v>0.9315589353612167</v>
      </c>
      <c r="D51" s="6">
        <f t="shared" ref="D51" si="4">D47/(D46+D47)</f>
        <v>0.96583850931677018</v>
      </c>
      <c r="E51" s="6">
        <f t="shared" si="3"/>
        <v>3.6798073266573736E-2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189</v>
      </c>
      <c r="D58" s="5">
        <v>189</v>
      </c>
      <c r="E58" s="6">
        <f>IF(C58&gt;0,(D58-C58)/C58,"-")</f>
        <v>0</v>
      </c>
    </row>
    <row r="59" spans="2:5" ht="20.100000000000001" customHeight="1" thickBot="1" x14ac:dyDescent="0.25">
      <c r="B59" s="4" t="s">
        <v>41</v>
      </c>
      <c r="C59" s="5">
        <v>166</v>
      </c>
      <c r="D59" s="5">
        <v>161</v>
      </c>
      <c r="E59" s="6">
        <f t="shared" ref="E59:E63" si="5">IF(C59&gt;0,(D59-C59)/C59,"-")</f>
        <v>-3.0120481927710843E-2</v>
      </c>
    </row>
    <row r="60" spans="2:5" ht="20.100000000000001" customHeight="1" thickBot="1" x14ac:dyDescent="0.25">
      <c r="B60" s="4" t="s">
        <v>42</v>
      </c>
      <c r="C60" s="5">
        <v>15</v>
      </c>
      <c r="D60" s="5">
        <v>18</v>
      </c>
      <c r="E60" s="6">
        <f t="shared" si="5"/>
        <v>0.2</v>
      </c>
    </row>
    <row r="61" spans="2:5" ht="20.100000000000001" customHeight="1" collapsed="1" thickBot="1" x14ac:dyDescent="0.25">
      <c r="B61" s="4" t="s">
        <v>98</v>
      </c>
      <c r="C61" s="6">
        <f>(C59+C60)/C58</f>
        <v>0.95767195767195767</v>
      </c>
      <c r="D61" s="6">
        <f>(D59+D60)/D58</f>
        <v>0.94708994708994709</v>
      </c>
      <c r="E61" s="6">
        <f t="shared" si="5"/>
        <v>-1.1049723756906077E-2</v>
      </c>
    </row>
    <row r="62" spans="2:5" ht="20.100000000000001" customHeight="1" thickBot="1" x14ac:dyDescent="0.25">
      <c r="B62" s="4" t="s">
        <v>39</v>
      </c>
      <c r="C62" s="6">
        <v>0.95402298850574707</v>
      </c>
      <c r="D62" s="6">
        <v>0.94152046783625731</v>
      </c>
      <c r="E62" s="6">
        <f t="shared" si="5"/>
        <v>-1.3105051786091676E-2</v>
      </c>
    </row>
    <row r="63" spans="2:5" ht="20.100000000000001" customHeight="1" thickBot="1" x14ac:dyDescent="0.25">
      <c r="B63" s="4" t="s">
        <v>40</v>
      </c>
      <c r="C63" s="6">
        <v>1</v>
      </c>
      <c r="D63" s="6">
        <v>1</v>
      </c>
      <c r="E63" s="6">
        <f t="shared" si="5"/>
        <v>0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1075</v>
      </c>
      <c r="D70" s="5">
        <v>833</v>
      </c>
      <c r="E70" s="6">
        <f>IF(C70&gt;0,(D70-C70)/C70,"-")</f>
        <v>-0.22511627906976744</v>
      </c>
    </row>
    <row r="71" spans="2:5" ht="20.100000000000001" customHeight="1" thickBot="1" x14ac:dyDescent="0.25">
      <c r="B71" s="4" t="s">
        <v>45</v>
      </c>
      <c r="C71" s="5">
        <v>299</v>
      </c>
      <c r="D71" s="5">
        <v>293</v>
      </c>
      <c r="E71" s="6">
        <f t="shared" ref="E71:E77" si="6">IF(C71&gt;0,(D71-C71)/C71,"-")</f>
        <v>-2.0066889632107024E-2</v>
      </c>
    </row>
    <row r="72" spans="2:5" ht="20.100000000000001" customHeight="1" thickBot="1" x14ac:dyDescent="0.25">
      <c r="B72" s="4" t="s">
        <v>43</v>
      </c>
      <c r="C72" s="5">
        <v>5</v>
      </c>
      <c r="D72" s="5">
        <v>0</v>
      </c>
      <c r="E72" s="6">
        <f t="shared" si="6"/>
        <v>-1</v>
      </c>
    </row>
    <row r="73" spans="2:5" ht="20.100000000000001" customHeight="1" thickBot="1" x14ac:dyDescent="0.25">
      <c r="B73" s="4" t="s">
        <v>46</v>
      </c>
      <c r="C73" s="5">
        <v>568</v>
      </c>
      <c r="D73" s="5">
        <v>382</v>
      </c>
      <c r="E73" s="6">
        <f t="shared" si="6"/>
        <v>-0.32746478873239437</v>
      </c>
    </row>
    <row r="74" spans="2:5" ht="20.100000000000001" customHeight="1" thickBot="1" x14ac:dyDescent="0.25">
      <c r="B74" s="4" t="s">
        <v>47</v>
      </c>
      <c r="C74" s="5">
        <v>176</v>
      </c>
      <c r="D74" s="5">
        <v>124</v>
      </c>
      <c r="E74" s="6">
        <f t="shared" si="6"/>
        <v>-0.29545454545454547</v>
      </c>
    </row>
    <row r="75" spans="2:5" ht="20.100000000000001" customHeight="1" thickBot="1" x14ac:dyDescent="0.25">
      <c r="B75" s="4" t="s">
        <v>48</v>
      </c>
      <c r="C75" s="5">
        <v>27</v>
      </c>
      <c r="D75" s="5">
        <v>34</v>
      </c>
      <c r="E75" s="6">
        <f t="shared" si="6"/>
        <v>0.25925925925925924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88</v>
      </c>
      <c r="D90" s="5">
        <v>112</v>
      </c>
      <c r="E90" s="6">
        <f>IF(C90&gt;0,(D90-C90)/C90,"-")</f>
        <v>0.27272727272727271</v>
      </c>
    </row>
    <row r="91" spans="2:5" ht="29.25" thickBot="1" x14ac:dyDescent="0.25">
      <c r="B91" s="4" t="s">
        <v>52</v>
      </c>
      <c r="C91" s="5">
        <v>30</v>
      </c>
      <c r="D91" s="5">
        <v>25</v>
      </c>
      <c r="E91" s="6">
        <f t="shared" ref="E91:E93" si="7">IF(C91&gt;0,(D91-C91)/C91,"-")</f>
        <v>-0.16666666666666666</v>
      </c>
    </row>
    <row r="92" spans="2:5" ht="29.25" customHeight="1" thickBot="1" x14ac:dyDescent="0.25">
      <c r="B92" s="4" t="s">
        <v>53</v>
      </c>
      <c r="C92" s="5">
        <v>16</v>
      </c>
      <c r="D92" s="5">
        <v>28</v>
      </c>
      <c r="E92" s="6">
        <f t="shared" si="7"/>
        <v>0.75</v>
      </c>
    </row>
    <row r="93" spans="2:5" ht="29.25" customHeight="1" thickBot="1" x14ac:dyDescent="0.25">
      <c r="B93" s="4" t="s">
        <v>54</v>
      </c>
      <c r="C93" s="6">
        <f>(C90+C91)/(C90+C91+C92)</f>
        <v>0.88059701492537312</v>
      </c>
      <c r="D93" s="6">
        <f>(D90+D91)/(D90+D91+D92)</f>
        <v>0.83030303030303032</v>
      </c>
      <c r="E93" s="6">
        <f t="shared" si="7"/>
        <v>-5.7113507960965558E-2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138</v>
      </c>
      <c r="D100" s="5">
        <v>167</v>
      </c>
      <c r="E100" s="6">
        <f>IF(C100&gt;0,(D100-C100)/C100,"-")</f>
        <v>0.21014492753623187</v>
      </c>
    </row>
    <row r="101" spans="2:5" ht="20.100000000000001" customHeight="1" thickBot="1" x14ac:dyDescent="0.25">
      <c r="B101" s="4" t="s">
        <v>41</v>
      </c>
      <c r="C101" s="5">
        <v>96</v>
      </c>
      <c r="D101" s="5">
        <v>124</v>
      </c>
      <c r="E101" s="6">
        <f t="shared" ref="E101:E105" si="8">IF(C101&gt;0,(D101-C101)/C101,"-")</f>
        <v>0.29166666666666669</v>
      </c>
    </row>
    <row r="102" spans="2:5" ht="20.100000000000001" customHeight="1" thickBot="1" x14ac:dyDescent="0.25">
      <c r="B102" s="4" t="s">
        <v>42</v>
      </c>
      <c r="C102" s="5">
        <v>24</v>
      </c>
      <c r="D102" s="5">
        <v>14</v>
      </c>
      <c r="E102" s="6">
        <f t="shared" si="8"/>
        <v>-0.41666666666666669</v>
      </c>
    </row>
    <row r="103" spans="2:5" ht="20.100000000000001" customHeight="1" thickBot="1" x14ac:dyDescent="0.25">
      <c r="B103" s="4" t="s">
        <v>98</v>
      </c>
      <c r="C103" s="6">
        <f>(C101+C102)/C100</f>
        <v>0.86956521739130432</v>
      </c>
      <c r="D103" s="6">
        <f>(D101+D102)/D100</f>
        <v>0.82634730538922152</v>
      </c>
      <c r="E103" s="6">
        <f t="shared" si="8"/>
        <v>-4.9700598802395225E-2</v>
      </c>
    </row>
    <row r="104" spans="2:5" ht="20.100000000000001" customHeight="1" thickBot="1" x14ac:dyDescent="0.25">
      <c r="B104" s="4" t="s">
        <v>39</v>
      </c>
      <c r="C104" s="6">
        <v>0.86486486486486491</v>
      </c>
      <c r="D104" s="6">
        <v>0.82666666666666666</v>
      </c>
      <c r="E104" s="6">
        <f t="shared" si="8"/>
        <v>-4.4166666666666729E-2</v>
      </c>
    </row>
    <row r="105" spans="2:5" ht="20.100000000000001" customHeight="1" thickBot="1" x14ac:dyDescent="0.25">
      <c r="B105" s="4" t="s">
        <v>40</v>
      </c>
      <c r="C105" s="6">
        <v>0.88888888888888884</v>
      </c>
      <c r="D105" s="6">
        <v>0.82352941176470584</v>
      </c>
      <c r="E105" s="6">
        <f t="shared" si="8"/>
        <v>-7.3529411764705871E-2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212</v>
      </c>
      <c r="D112" s="5">
        <v>131</v>
      </c>
      <c r="E112" s="6">
        <f>IF(C112&gt;0,(D112-C112)/C112,"-")</f>
        <v>-0.38207547169811323</v>
      </c>
    </row>
    <row r="113" spans="2:14" ht="15" thickBot="1" x14ac:dyDescent="0.25">
      <c r="B113" s="4" t="s">
        <v>56</v>
      </c>
      <c r="C113" s="5">
        <v>171</v>
      </c>
      <c r="D113" s="5">
        <v>102</v>
      </c>
      <c r="E113" s="6">
        <f t="shared" ref="E113:E114" si="9">IF(C113&gt;0,(D113-C113)/C113,"-")</f>
        <v>-0.40350877192982454</v>
      </c>
    </row>
    <row r="114" spans="2:14" ht="15" thickBot="1" x14ac:dyDescent="0.25">
      <c r="B114" s="4" t="s">
        <v>57</v>
      </c>
      <c r="C114" s="5">
        <v>41</v>
      </c>
      <c r="D114" s="5">
        <v>29</v>
      </c>
      <c r="E114" s="6">
        <f t="shared" si="9"/>
        <v>-0.29268292682926828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2</v>
      </c>
      <c r="D128" s="10">
        <v>0</v>
      </c>
      <c r="E128" s="10">
        <v>0</v>
      </c>
      <c r="F128" s="10">
        <v>2</v>
      </c>
      <c r="G128" s="10">
        <v>0</v>
      </c>
      <c r="H128" s="10">
        <v>1</v>
      </c>
      <c r="I128" s="10">
        <v>0</v>
      </c>
      <c r="J128" s="10">
        <v>1</v>
      </c>
      <c r="K128" s="6">
        <f>IF(C128=0,"-",(G128-C128)/C128)</f>
        <v>-1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-0.5</v>
      </c>
    </row>
    <row r="129" spans="2:14" ht="15" thickBot="1" x14ac:dyDescent="0.25">
      <c r="B129" s="4" t="s">
        <v>64</v>
      </c>
      <c r="C129" s="10">
        <v>1</v>
      </c>
      <c r="D129" s="10">
        <v>0</v>
      </c>
      <c r="E129" s="10">
        <v>0</v>
      </c>
      <c r="F129" s="10">
        <v>1</v>
      </c>
      <c r="G129" s="10">
        <v>0</v>
      </c>
      <c r="H129" s="10">
        <v>0</v>
      </c>
      <c r="I129" s="10">
        <v>0</v>
      </c>
      <c r="J129" s="10">
        <v>0</v>
      </c>
      <c r="K129" s="6">
        <f t="shared" ref="K129:K133" si="11">IF(C129=0,"-",(G129-C129)/C129)</f>
        <v>-1</v>
      </c>
      <c r="L129" s="6" t="str">
        <f t="shared" si="10"/>
        <v>-</v>
      </c>
      <c r="M129" s="6" t="str">
        <f t="shared" si="10"/>
        <v>-</v>
      </c>
      <c r="N129" s="6">
        <f t="shared" si="10"/>
        <v>-1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3</v>
      </c>
      <c r="D133" s="10">
        <v>0</v>
      </c>
      <c r="E133" s="10">
        <v>0</v>
      </c>
      <c r="F133" s="10">
        <v>3</v>
      </c>
      <c r="G133" s="10">
        <v>0</v>
      </c>
      <c r="H133" s="10">
        <v>1</v>
      </c>
      <c r="I133" s="10">
        <v>0</v>
      </c>
      <c r="J133" s="10">
        <v>1</v>
      </c>
      <c r="K133" s="6">
        <f t="shared" si="11"/>
        <v>-1</v>
      </c>
      <c r="L133" s="6" t="str">
        <f t="shared" si="10"/>
        <v>-</v>
      </c>
      <c r="M133" s="6" t="str">
        <f t="shared" si="10"/>
        <v>-</v>
      </c>
      <c r="N133" s="6">
        <f t="shared" si="10"/>
        <v>-0.66666666666666663</v>
      </c>
    </row>
    <row r="134" spans="2:14" ht="15" thickBot="1" x14ac:dyDescent="0.25">
      <c r="B134" s="4" t="s">
        <v>36</v>
      </c>
      <c r="C134" s="6">
        <f>IF(C128=0,"-",C128/(C128+C129))</f>
        <v>0.66666666666666663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0.66666666666666663</v>
      </c>
      <c r="G134" s="6" t="str">
        <f t="shared" si="12"/>
        <v>-</v>
      </c>
      <c r="H134" s="6">
        <f t="shared" si="12"/>
        <v>1</v>
      </c>
      <c r="I134" s="6" t="str">
        <f t="shared" si="12"/>
        <v>-</v>
      </c>
      <c r="J134" s="6">
        <f t="shared" si="12"/>
        <v>1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0.50000000000000011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7</v>
      </c>
      <c r="D143" s="10">
        <v>0</v>
      </c>
      <c r="E143" s="10">
        <v>1</v>
      </c>
      <c r="F143" s="10">
        <v>8</v>
      </c>
      <c r="G143" s="10">
        <v>1</v>
      </c>
      <c r="H143" s="10">
        <v>0</v>
      </c>
      <c r="I143" s="10">
        <v>0</v>
      </c>
      <c r="J143" s="10">
        <v>1</v>
      </c>
      <c r="K143" s="6">
        <f>IF(C143=0,"-",(G143-C143)/C143)</f>
        <v>-0.8571428571428571</v>
      </c>
      <c r="L143" s="6" t="str">
        <f t="shared" ref="L143:N147" si="15">IF(D143=0,"-",(H143-D143)/D143)</f>
        <v>-</v>
      </c>
      <c r="M143" s="6">
        <f t="shared" si="15"/>
        <v>-1</v>
      </c>
      <c r="N143" s="6">
        <f t="shared" si="15"/>
        <v>-0.875</v>
      </c>
    </row>
    <row r="144" spans="2:14" ht="15" thickBot="1" x14ac:dyDescent="0.25">
      <c r="B144" s="4" t="s">
        <v>72</v>
      </c>
      <c r="C144" s="10">
        <v>1</v>
      </c>
      <c r="D144" s="10">
        <v>0</v>
      </c>
      <c r="E144" s="10">
        <v>0</v>
      </c>
      <c r="F144" s="10">
        <v>1</v>
      </c>
      <c r="G144" s="10">
        <v>1</v>
      </c>
      <c r="H144" s="10">
        <v>0</v>
      </c>
      <c r="I144" s="10">
        <v>0</v>
      </c>
      <c r="J144" s="10">
        <v>1</v>
      </c>
      <c r="K144" s="6">
        <f t="shared" ref="K144:K147" si="16">IF(C144=0,"-",(G144-C144)/C144)</f>
        <v>0</v>
      </c>
      <c r="L144" s="6" t="str">
        <f t="shared" si="15"/>
        <v>-</v>
      </c>
      <c r="M144" s="6" t="str">
        <f t="shared" si="15"/>
        <v>-</v>
      </c>
      <c r="N144" s="6">
        <f t="shared" si="15"/>
        <v>0</v>
      </c>
    </row>
    <row r="145" spans="2:14" ht="15" thickBot="1" x14ac:dyDescent="0.25">
      <c r="B145" s="4" t="s">
        <v>73</v>
      </c>
      <c r="C145" s="10">
        <v>2</v>
      </c>
      <c r="D145" s="10">
        <v>0</v>
      </c>
      <c r="E145" s="10">
        <v>0</v>
      </c>
      <c r="F145" s="10">
        <v>2</v>
      </c>
      <c r="G145" s="10">
        <v>11</v>
      </c>
      <c r="H145" s="10">
        <v>0</v>
      </c>
      <c r="I145" s="10">
        <v>2</v>
      </c>
      <c r="J145" s="10">
        <v>13</v>
      </c>
      <c r="K145" s="6">
        <f t="shared" si="16"/>
        <v>4.5</v>
      </c>
      <c r="L145" s="6" t="str">
        <f t="shared" si="15"/>
        <v>-</v>
      </c>
      <c r="M145" s="6" t="str">
        <f t="shared" si="15"/>
        <v>-</v>
      </c>
      <c r="N145" s="6">
        <f t="shared" si="15"/>
        <v>5.5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8</v>
      </c>
      <c r="H146" s="10">
        <v>0</v>
      </c>
      <c r="I146" s="10">
        <v>2</v>
      </c>
      <c r="J146" s="10">
        <v>10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10</v>
      </c>
      <c r="D148" s="10">
        <v>0</v>
      </c>
      <c r="E148" s="10">
        <v>1</v>
      </c>
      <c r="F148" s="10">
        <v>11</v>
      </c>
      <c r="G148" s="10">
        <v>21</v>
      </c>
      <c r="H148" s="10">
        <v>0</v>
      </c>
      <c r="I148" s="10">
        <v>4</v>
      </c>
      <c r="J148" s="10">
        <v>25</v>
      </c>
      <c r="K148" s="6">
        <f t="shared" ref="K148" si="17">IF(C148=0,"-",(G148-C148)/C148)</f>
        <v>1.1000000000000001</v>
      </c>
      <c r="L148" s="6" t="str">
        <f t="shared" ref="L148" si="18">IF(D148=0,"-",(H148-D148)/D148)</f>
        <v>-</v>
      </c>
      <c r="M148" s="6">
        <f t="shared" ref="M148" si="19">IF(E148=0,"-",(I148-E148)/E148)</f>
        <v>3</v>
      </c>
      <c r="N148" s="6">
        <f t="shared" ref="N148" si="20">IF(F148=0,"-",(J148-F148)/F148)</f>
        <v>1.2727272727272727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0.77777777777777779</v>
      </c>
      <c r="D149" s="6" t="str">
        <f t="shared" si="21"/>
        <v>-</v>
      </c>
      <c r="E149" s="6">
        <f t="shared" si="21"/>
        <v>1</v>
      </c>
      <c r="F149" s="6">
        <f t="shared" si="21"/>
        <v>0.8</v>
      </c>
      <c r="G149" s="6">
        <f t="shared" si="21"/>
        <v>8.3333333333333329E-2</v>
      </c>
      <c r="H149" s="6" t="str">
        <f t="shared" si="21"/>
        <v>-</v>
      </c>
      <c r="I149" s="6" t="str">
        <f t="shared" si="21"/>
        <v>-</v>
      </c>
      <c r="J149" s="6">
        <f t="shared" si="21"/>
        <v>7.1428571428571425E-2</v>
      </c>
      <c r="K149" s="6">
        <f>IF(OR(C149="-",G149="-"),"-",(G149-C149)/C149)</f>
        <v>-0.89285714285714279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-0.91071428571428581</v>
      </c>
    </row>
    <row r="150" spans="2:14" ht="29.25" thickBot="1" x14ac:dyDescent="0.25">
      <c r="B150" s="7" t="s">
        <v>77</v>
      </c>
      <c r="C150" s="6">
        <f t="shared" si="21"/>
        <v>1</v>
      </c>
      <c r="D150" s="6" t="str">
        <f t="shared" si="21"/>
        <v>-</v>
      </c>
      <c r="E150" s="6" t="str">
        <f t="shared" si="21"/>
        <v>-</v>
      </c>
      <c r="F150" s="6">
        <f t="shared" si="21"/>
        <v>1</v>
      </c>
      <c r="G150" s="6">
        <f t="shared" si="21"/>
        <v>0.1111111111111111</v>
      </c>
      <c r="H150" s="6" t="str">
        <f t="shared" si="21"/>
        <v>-</v>
      </c>
      <c r="I150" s="6" t="str">
        <f t="shared" si="21"/>
        <v>-</v>
      </c>
      <c r="J150" s="6">
        <f t="shared" si="21"/>
        <v>9.0909090909090912E-2</v>
      </c>
      <c r="K150" s="6">
        <f>IF(OR(C150="-",G150="-"),"-",(G150-C150)/C150)</f>
        <v>-0.88888888888888884</v>
      </c>
      <c r="L150" s="6" t="str">
        <f t="shared" si="22"/>
        <v>-</v>
      </c>
      <c r="M150" s="6" t="str">
        <f t="shared" si="22"/>
        <v>-</v>
      </c>
      <c r="N150" s="6">
        <f t="shared" si="22"/>
        <v>-0.90909090909090906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8</v>
      </c>
      <c r="D157" s="19">
        <v>19</v>
      </c>
      <c r="E157" s="18">
        <f>IF(C157=0,"-",(D157-C157)/C157)</f>
        <v>1.375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2</v>
      </c>
      <c r="D158" s="19">
        <v>2</v>
      </c>
      <c r="E158" s="18">
        <f t="shared" ref="E158:E159" si="23">IF(C158=0,"-",(D158-C158)/C158)</f>
        <v>0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</v>
      </c>
      <c r="D160" s="18">
        <f>IF(D157=0,"-",D157/(D157+D158+D159))</f>
        <v>0.90476190476190477</v>
      </c>
      <c r="E160" s="18">
        <f>IF(OR(C160="-",D160="-"),"-",(D160-C160)/C160)</f>
        <v>0.1309523809523809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3</v>
      </c>
      <c r="D166" s="5">
        <v>1</v>
      </c>
      <c r="E166" s="6">
        <f>IF(C166=0,"-",(D166-C166)/C166)</f>
        <v>-0.66666666666666663</v>
      </c>
    </row>
    <row r="167" spans="2:14" ht="20.100000000000001" customHeight="1" thickBot="1" x14ac:dyDescent="0.25">
      <c r="B167" s="4" t="s">
        <v>41</v>
      </c>
      <c r="C167" s="5">
        <v>2</v>
      </c>
      <c r="D167" s="5">
        <v>1</v>
      </c>
      <c r="E167" s="6">
        <f t="shared" ref="E167:E168" si="24">IF(C167=0,"-",(D167-C167)/C167)</f>
        <v>-0.5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0.66666666666666663</v>
      </c>
      <c r="D169" s="6">
        <f>IF(D166=0,"-",(D167+D168)/D166)</f>
        <v>1</v>
      </c>
      <c r="E169" s="6">
        <f t="shared" ref="E169:E171" si="25">IF(OR(C169="-",D169="-"),"-",(D169-C169)/C169)</f>
        <v>0.50000000000000011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00000000000001" customHeight="1" thickBot="1" x14ac:dyDescent="0.25">
      <c r="B171" s="4" t="s">
        <v>40</v>
      </c>
      <c r="C171" s="6" t="s">
        <v>105</v>
      </c>
      <c r="D171" s="6" t="s">
        <v>105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4</v>
      </c>
      <c r="D178" s="5">
        <v>1</v>
      </c>
      <c r="E178" s="6">
        <f>IF(C178=0,"-",(D178-C178)/C178)</f>
        <v>-0.75</v>
      </c>
      <c r="H178" s="13"/>
    </row>
    <row r="179" spans="2:8" ht="15" thickBot="1" x14ac:dyDescent="0.25">
      <c r="B179" s="4" t="s">
        <v>43</v>
      </c>
      <c r="C179" s="5">
        <v>2</v>
      </c>
      <c r="D179" s="5">
        <v>0</v>
      </c>
      <c r="E179" s="6">
        <f t="shared" ref="E179:E185" si="26">IF(C179=0,"-",(D179-C179)/C179)</f>
        <v>-1</v>
      </c>
      <c r="H179" s="13"/>
    </row>
    <row r="180" spans="2:8" ht="15" thickBot="1" x14ac:dyDescent="0.25">
      <c r="B180" s="4" t="s">
        <v>47</v>
      </c>
      <c r="C180" s="5">
        <v>2</v>
      </c>
      <c r="D180" s="5">
        <v>1</v>
      </c>
      <c r="E180" s="6">
        <f t="shared" si="26"/>
        <v>-0.5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15</v>
      </c>
      <c r="D182" s="5">
        <v>28</v>
      </c>
      <c r="E182" s="6">
        <f t="shared" si="26"/>
        <v>0.8666666666666667</v>
      </c>
      <c r="H182" s="13"/>
    </row>
    <row r="183" spans="2:8" ht="15" thickBot="1" x14ac:dyDescent="0.25">
      <c r="B183" s="4" t="s">
        <v>47</v>
      </c>
      <c r="C183" s="5">
        <v>15</v>
      </c>
      <c r="D183" s="5">
        <v>23</v>
      </c>
      <c r="E183" s="6">
        <f t="shared" si="26"/>
        <v>0.53333333333333333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0</v>
      </c>
      <c r="D185" s="5">
        <v>5</v>
      </c>
      <c r="E185" s="6" t="str">
        <f t="shared" si="26"/>
        <v>-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2</v>
      </c>
      <c r="D197" s="5">
        <v>1</v>
      </c>
      <c r="E197" s="6">
        <f t="shared" ref="E197:E200" si="27">IF(C197=0,"-",(D197-C197)/C197)</f>
        <v>-0.5</v>
      </c>
    </row>
    <row r="198" spans="2:5" ht="15" thickBot="1" x14ac:dyDescent="0.25">
      <c r="B198" s="4" t="s">
        <v>83</v>
      </c>
      <c r="C198" s="5">
        <v>0</v>
      </c>
      <c r="D198" s="5">
        <v>1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2</v>
      </c>
      <c r="D199" s="5">
        <v>2</v>
      </c>
      <c r="E199" s="6">
        <f t="shared" si="27"/>
        <v>0</v>
      </c>
    </row>
    <row r="200" spans="2:5" ht="15" thickBot="1" x14ac:dyDescent="0.25">
      <c r="B200" s="4" t="s">
        <v>85</v>
      </c>
      <c r="C200" s="5">
        <v>2</v>
      </c>
      <c r="D200" s="5">
        <v>1</v>
      </c>
      <c r="E200" s="6">
        <f t="shared" si="27"/>
        <v>-0.5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2</v>
      </c>
      <c r="D208" s="5">
        <v>1</v>
      </c>
      <c r="E208" s="6">
        <f t="shared" si="28"/>
        <v>-0.5</v>
      </c>
    </row>
    <row r="209" spans="2:5" ht="20.100000000000001" customHeight="1" thickBot="1" x14ac:dyDescent="0.25">
      <c r="B209" s="17" t="s">
        <v>86</v>
      </c>
      <c r="C209" s="5">
        <v>2</v>
      </c>
      <c r="D209" s="5">
        <v>1</v>
      </c>
      <c r="E209" s="6">
        <f t="shared" si="28"/>
        <v>-0.5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1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1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4</v>
      </c>
      <c r="D221" s="5">
        <v>2</v>
      </c>
      <c r="E221" s="6">
        <f t="shared" ref="E221:E223" si="30">IF(C221=0,"-",(D221-C221)/C221)</f>
        <v>-0.5</v>
      </c>
    </row>
    <row r="222" spans="2:5" ht="15" thickBot="1" x14ac:dyDescent="0.25">
      <c r="B222" s="16" t="s">
        <v>92</v>
      </c>
      <c r="C222" s="5">
        <v>2</v>
      </c>
      <c r="D222" s="5">
        <v>3</v>
      </c>
      <c r="E222" s="6">
        <f t="shared" si="30"/>
        <v>0.5</v>
      </c>
    </row>
    <row r="223" spans="2:5" ht="15" thickBot="1" x14ac:dyDescent="0.25">
      <c r="B223" s="16" t="s">
        <v>93</v>
      </c>
      <c r="C223" s="5">
        <v>5</v>
      </c>
      <c r="D223" s="5">
        <v>3</v>
      </c>
      <c r="E223" s="6">
        <f t="shared" si="30"/>
        <v>-0.4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2024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1707</v>
      </c>
      <c r="D14" s="5">
        <v>1955</v>
      </c>
      <c r="E14" s="6">
        <f>IF(C14&gt;0,(D14-C14)/C14)</f>
        <v>0.14528412419449327</v>
      </c>
    </row>
    <row r="15" spans="1:5" ht="20.100000000000001" customHeight="1" thickBot="1" x14ac:dyDescent="0.25">
      <c r="B15" s="4" t="s">
        <v>17</v>
      </c>
      <c r="C15" s="5">
        <v>1678</v>
      </c>
      <c r="D15" s="5">
        <v>1842</v>
      </c>
      <c r="E15" s="6">
        <f t="shared" ref="E15:E25" si="0">IF(C15&gt;0,(D15-C15)/C15)</f>
        <v>9.7735399284862925E-2</v>
      </c>
    </row>
    <row r="16" spans="1:5" ht="20.100000000000001" customHeight="1" thickBot="1" x14ac:dyDescent="0.25">
      <c r="B16" s="4" t="s">
        <v>18</v>
      </c>
      <c r="C16" s="5">
        <v>1329</v>
      </c>
      <c r="D16" s="5">
        <v>1341</v>
      </c>
      <c r="E16" s="6">
        <f t="shared" si="0"/>
        <v>9.0293453724604959E-3</v>
      </c>
    </row>
    <row r="17" spans="2:5" ht="20.100000000000001" customHeight="1" thickBot="1" x14ac:dyDescent="0.25">
      <c r="B17" s="4" t="s">
        <v>19</v>
      </c>
      <c r="C17" s="5">
        <v>349</v>
      </c>
      <c r="D17" s="5">
        <v>501</v>
      </c>
      <c r="E17" s="6">
        <f t="shared" si="0"/>
        <v>0.4355300859598854</v>
      </c>
    </row>
    <row r="18" spans="2:5" ht="20.100000000000001" customHeight="1" thickBot="1" x14ac:dyDescent="0.25">
      <c r="B18" s="4" t="s">
        <v>100</v>
      </c>
      <c r="C18" s="5">
        <v>15</v>
      </c>
      <c r="D18" s="5">
        <v>19</v>
      </c>
      <c r="E18" s="6">
        <f>IF(C18=0,"-",(D18-C18)/C18)</f>
        <v>0.26666666666666666</v>
      </c>
    </row>
    <row r="19" spans="2:5" ht="20.100000000000001" customHeight="1" thickBot="1" x14ac:dyDescent="0.25">
      <c r="B19" s="4" t="s">
        <v>101</v>
      </c>
      <c r="C19" s="5">
        <v>4</v>
      </c>
      <c r="D19" s="5">
        <v>0</v>
      </c>
      <c r="E19" s="6">
        <f>IF(C19=0,"-",(D19-C19)/C19)</f>
        <v>-1</v>
      </c>
    </row>
    <row r="20" spans="2:5" ht="20.100000000000001" customHeight="1" thickBot="1" x14ac:dyDescent="0.25">
      <c r="B20" s="4" t="s">
        <v>20</v>
      </c>
      <c r="C20" s="6">
        <f>C17/C15</f>
        <v>0.20798569725864124</v>
      </c>
      <c r="D20" s="6">
        <f>D17/D15</f>
        <v>0.2719869706840391</v>
      </c>
      <c r="E20" s="6">
        <f t="shared" si="0"/>
        <v>0.30771958970721375</v>
      </c>
    </row>
    <row r="21" spans="2:5" ht="30" customHeight="1" thickBot="1" x14ac:dyDescent="0.25">
      <c r="B21" s="4" t="s">
        <v>23</v>
      </c>
      <c r="C21" s="5">
        <v>121</v>
      </c>
      <c r="D21" s="5">
        <v>98</v>
      </c>
      <c r="E21" s="6">
        <f t="shared" si="0"/>
        <v>-0.19008264462809918</v>
      </c>
    </row>
    <row r="22" spans="2:5" ht="20.100000000000001" customHeight="1" thickBot="1" x14ac:dyDescent="0.25">
      <c r="B22" s="4" t="s">
        <v>24</v>
      </c>
      <c r="C22" s="5">
        <v>92</v>
      </c>
      <c r="D22" s="5">
        <v>69</v>
      </c>
      <c r="E22" s="6">
        <f t="shared" si="0"/>
        <v>-0.25</v>
      </c>
    </row>
    <row r="23" spans="2:5" ht="20.100000000000001" customHeight="1" thickBot="1" x14ac:dyDescent="0.25">
      <c r="B23" s="4" t="s">
        <v>25</v>
      </c>
      <c r="C23" s="5">
        <v>29</v>
      </c>
      <c r="D23" s="5">
        <v>29</v>
      </c>
      <c r="E23" s="6">
        <f t="shared" si="0"/>
        <v>0</v>
      </c>
    </row>
    <row r="24" spans="2:5" ht="20.100000000000001" customHeight="1" thickBot="1" x14ac:dyDescent="0.25">
      <c r="B24" s="4" t="s">
        <v>21</v>
      </c>
      <c r="C24" s="6">
        <f>C23/C21</f>
        <v>0.23966942148760331</v>
      </c>
      <c r="D24" s="6">
        <f t="shared" ref="D24" si="1">D23/D21</f>
        <v>0.29591836734693877</v>
      </c>
      <c r="E24" s="6">
        <f t="shared" si="0"/>
        <v>0.23469387755102036</v>
      </c>
    </row>
    <row r="25" spans="2:5" ht="20.100000000000001" customHeight="1" thickBot="1" x14ac:dyDescent="0.25">
      <c r="B25" s="7" t="s">
        <v>26</v>
      </c>
      <c r="C25" s="6">
        <v>0.11982633037219001</v>
      </c>
      <c r="D25" s="6">
        <v>0.13116304306804741</v>
      </c>
      <c r="E25" s="6">
        <f t="shared" si="0"/>
        <v>9.4609529146429477E-2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477</v>
      </c>
      <c r="D34" s="5">
        <v>461</v>
      </c>
      <c r="E34" s="6">
        <f>IF(C34&gt;0,(D34-C34)/C34,"-")</f>
        <v>-3.3542976939203356E-2</v>
      </c>
    </row>
    <row r="35" spans="2:5" ht="20.100000000000001" customHeight="1" thickBot="1" x14ac:dyDescent="0.25">
      <c r="B35" s="4" t="s">
        <v>29</v>
      </c>
      <c r="C35" s="5">
        <v>1</v>
      </c>
      <c r="D35" s="5">
        <v>5</v>
      </c>
      <c r="E35" s="6">
        <f t="shared" ref="E35:E37" si="2">IF(C35&gt;0,(D35-C35)/C35,"-")</f>
        <v>4</v>
      </c>
    </row>
    <row r="36" spans="2:5" ht="20.100000000000001" customHeight="1" thickBot="1" x14ac:dyDescent="0.25">
      <c r="B36" s="4" t="s">
        <v>28</v>
      </c>
      <c r="C36" s="5">
        <v>332</v>
      </c>
      <c r="D36" s="5">
        <v>289</v>
      </c>
      <c r="E36" s="6">
        <f t="shared" si="2"/>
        <v>-0.12951807228915663</v>
      </c>
    </row>
    <row r="37" spans="2:5" ht="20.100000000000001" customHeight="1" thickBot="1" x14ac:dyDescent="0.25">
      <c r="B37" s="4" t="s">
        <v>30</v>
      </c>
      <c r="C37" s="5">
        <v>144</v>
      </c>
      <c r="D37" s="5">
        <v>167</v>
      </c>
      <c r="E37" s="6">
        <f t="shared" si="2"/>
        <v>0.15972222222222221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252</v>
      </c>
      <c r="D44" s="5">
        <v>332</v>
      </c>
      <c r="E44" s="6">
        <f>IF(C44&gt;0,(D44-C44)/C44,"-")</f>
        <v>0.31746031746031744</v>
      </c>
    </row>
    <row r="45" spans="2:5" ht="20.100000000000001" customHeight="1" thickBot="1" x14ac:dyDescent="0.25">
      <c r="B45" s="4" t="s">
        <v>34</v>
      </c>
      <c r="C45" s="5">
        <v>25</v>
      </c>
      <c r="D45" s="5">
        <v>37</v>
      </c>
      <c r="E45" s="6">
        <f t="shared" ref="E45:E51" si="3">IF(C45&gt;0,(D45-C45)/C45,"-")</f>
        <v>0.48</v>
      </c>
    </row>
    <row r="46" spans="2:5" ht="20.100000000000001" customHeight="1" thickBot="1" x14ac:dyDescent="0.25">
      <c r="B46" s="4" t="s">
        <v>31</v>
      </c>
      <c r="C46" s="5">
        <v>15</v>
      </c>
      <c r="D46" s="5">
        <v>16</v>
      </c>
      <c r="E46" s="6">
        <f t="shared" si="3"/>
        <v>6.6666666666666666E-2</v>
      </c>
    </row>
    <row r="47" spans="2:5" ht="20.100000000000001" customHeight="1" thickBot="1" x14ac:dyDescent="0.25">
      <c r="B47" s="4" t="s">
        <v>32</v>
      </c>
      <c r="C47" s="5">
        <v>639</v>
      </c>
      <c r="D47" s="5">
        <v>824</v>
      </c>
      <c r="E47" s="6">
        <f t="shared" si="3"/>
        <v>0.28951486697965573</v>
      </c>
    </row>
    <row r="48" spans="2:5" ht="20.100000000000001" customHeight="1" thickBot="1" x14ac:dyDescent="0.25">
      <c r="B48" s="4" t="s">
        <v>35</v>
      </c>
      <c r="C48" s="5">
        <v>342</v>
      </c>
      <c r="D48" s="5">
        <v>367</v>
      </c>
      <c r="E48" s="6">
        <f t="shared" si="3"/>
        <v>7.3099415204678359E-2</v>
      </c>
    </row>
    <row r="49" spans="2:5" ht="20.100000000000001" customHeight="1" thickBot="1" x14ac:dyDescent="0.25">
      <c r="B49" s="4" t="s">
        <v>67</v>
      </c>
      <c r="C49" s="5">
        <v>192</v>
      </c>
      <c r="D49" s="5">
        <v>269</v>
      </c>
      <c r="E49" s="6">
        <f t="shared" si="3"/>
        <v>0.40104166666666669</v>
      </c>
    </row>
    <row r="50" spans="2:5" ht="20.100000000000001" customHeight="1" collapsed="1" thickBot="1" x14ac:dyDescent="0.25">
      <c r="B50" s="4" t="s">
        <v>36</v>
      </c>
      <c r="C50" s="6">
        <f>C44/(C44+C45)</f>
        <v>0.90974729241877261</v>
      </c>
      <c r="D50" s="6">
        <f>D44/(D44+D45)</f>
        <v>0.89972899728997291</v>
      </c>
      <c r="E50" s="6">
        <f t="shared" si="3"/>
        <v>-1.1012173613799673E-2</v>
      </c>
    </row>
    <row r="51" spans="2:5" ht="20.100000000000001" customHeight="1" thickBot="1" x14ac:dyDescent="0.25">
      <c r="B51" s="4" t="s">
        <v>37</v>
      </c>
      <c r="C51" s="6">
        <f>C47/(C46+C47)</f>
        <v>0.97706422018348627</v>
      </c>
      <c r="D51" s="6">
        <f t="shared" ref="D51" si="4">D47/(D46+D47)</f>
        <v>0.98095238095238091</v>
      </c>
      <c r="E51" s="6">
        <f t="shared" si="3"/>
        <v>3.9794321484461614E-3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277</v>
      </c>
      <c r="D58" s="5">
        <v>369</v>
      </c>
      <c r="E58" s="6">
        <f>IF(C58&gt;0,(D58-C58)/C58,"-")</f>
        <v>0.33212996389891697</v>
      </c>
    </row>
    <row r="59" spans="2:5" ht="20.100000000000001" customHeight="1" thickBot="1" x14ac:dyDescent="0.25">
      <c r="B59" s="4" t="s">
        <v>41</v>
      </c>
      <c r="C59" s="5">
        <v>201</v>
      </c>
      <c r="D59" s="5">
        <v>263</v>
      </c>
      <c r="E59" s="6">
        <f t="shared" ref="E59:E63" si="5">IF(C59&gt;0,(D59-C59)/C59,"-")</f>
        <v>0.30845771144278605</v>
      </c>
    </row>
    <row r="60" spans="2:5" ht="20.100000000000001" customHeight="1" thickBot="1" x14ac:dyDescent="0.25">
      <c r="B60" s="4" t="s">
        <v>42</v>
      </c>
      <c r="C60" s="5">
        <v>51</v>
      </c>
      <c r="D60" s="5">
        <v>69</v>
      </c>
      <c r="E60" s="6">
        <f t="shared" si="5"/>
        <v>0.35294117647058826</v>
      </c>
    </row>
    <row r="61" spans="2:5" ht="20.100000000000001" customHeight="1" collapsed="1" thickBot="1" x14ac:dyDescent="0.25">
      <c r="B61" s="4" t="s">
        <v>98</v>
      </c>
      <c r="C61" s="6">
        <f>(C59+C60)/C58</f>
        <v>0.90974729241877261</v>
      </c>
      <c r="D61" s="6">
        <f>(D59+D60)/D58</f>
        <v>0.89972899728997291</v>
      </c>
      <c r="E61" s="6">
        <f t="shared" si="5"/>
        <v>-1.1012173613799673E-2</v>
      </c>
    </row>
    <row r="62" spans="2:5" ht="20.100000000000001" customHeight="1" thickBot="1" x14ac:dyDescent="0.25">
      <c r="B62" s="4" t="s">
        <v>39</v>
      </c>
      <c r="C62" s="6">
        <v>0.92201834862385323</v>
      </c>
      <c r="D62" s="6">
        <v>0.89761092150170652</v>
      </c>
      <c r="E62" s="6">
        <f t="shared" si="5"/>
        <v>-2.6471736878746193E-2</v>
      </c>
    </row>
    <row r="63" spans="2:5" ht="20.100000000000001" customHeight="1" thickBot="1" x14ac:dyDescent="0.25">
      <c r="B63" s="4" t="s">
        <v>40</v>
      </c>
      <c r="C63" s="6">
        <v>0.86440677966101698</v>
      </c>
      <c r="D63" s="6">
        <v>0.90789473684210531</v>
      </c>
      <c r="E63" s="6">
        <f t="shared" si="5"/>
        <v>5.0309597523219833E-2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2030</v>
      </c>
      <c r="D70" s="5">
        <v>2147</v>
      </c>
      <c r="E70" s="6">
        <f>IF(C70&gt;0,(D70-C70)/C70,"-")</f>
        <v>5.763546798029557E-2</v>
      </c>
    </row>
    <row r="71" spans="2:5" ht="20.100000000000001" customHeight="1" thickBot="1" x14ac:dyDescent="0.25">
      <c r="B71" s="4" t="s">
        <v>45</v>
      </c>
      <c r="C71" s="5">
        <v>636</v>
      </c>
      <c r="D71" s="5">
        <v>615</v>
      </c>
      <c r="E71" s="6">
        <f t="shared" ref="E71:E77" si="6">IF(C71&gt;0,(D71-C71)/C71,"-")</f>
        <v>-3.3018867924528301E-2</v>
      </c>
    </row>
    <row r="72" spans="2:5" ht="20.100000000000001" customHeight="1" thickBot="1" x14ac:dyDescent="0.25">
      <c r="B72" s="4" t="s">
        <v>43</v>
      </c>
      <c r="C72" s="5">
        <v>5</v>
      </c>
      <c r="D72" s="5">
        <v>4</v>
      </c>
      <c r="E72" s="6">
        <f t="shared" si="6"/>
        <v>-0.2</v>
      </c>
    </row>
    <row r="73" spans="2:5" ht="20.100000000000001" customHeight="1" thickBot="1" x14ac:dyDescent="0.25">
      <c r="B73" s="4" t="s">
        <v>46</v>
      </c>
      <c r="C73" s="5">
        <v>961</v>
      </c>
      <c r="D73" s="5">
        <v>1093</v>
      </c>
      <c r="E73" s="6">
        <f t="shared" si="6"/>
        <v>0.13735691987513007</v>
      </c>
    </row>
    <row r="74" spans="2:5" ht="20.100000000000001" customHeight="1" thickBot="1" x14ac:dyDescent="0.25">
      <c r="B74" s="4" t="s">
        <v>47</v>
      </c>
      <c r="C74" s="5">
        <v>342</v>
      </c>
      <c r="D74" s="5">
        <v>336</v>
      </c>
      <c r="E74" s="6">
        <f t="shared" si="6"/>
        <v>-1.7543859649122806E-2</v>
      </c>
    </row>
    <row r="75" spans="2:5" ht="20.100000000000001" customHeight="1" thickBot="1" x14ac:dyDescent="0.25">
      <c r="B75" s="4" t="s">
        <v>48</v>
      </c>
      <c r="C75" s="5">
        <v>85</v>
      </c>
      <c r="D75" s="5">
        <v>99</v>
      </c>
      <c r="E75" s="6">
        <f t="shared" si="6"/>
        <v>0.16470588235294117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1</v>
      </c>
      <c r="D77" s="5">
        <v>0</v>
      </c>
      <c r="E77" s="6">
        <f t="shared" si="6"/>
        <v>-1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197</v>
      </c>
      <c r="D90" s="5">
        <v>168</v>
      </c>
      <c r="E90" s="6">
        <f>IF(C90&gt;0,(D90-C90)/C90,"-")</f>
        <v>-0.14720812182741116</v>
      </c>
    </row>
    <row r="91" spans="2:5" ht="29.25" thickBot="1" x14ac:dyDescent="0.25">
      <c r="B91" s="4" t="s">
        <v>52</v>
      </c>
      <c r="C91" s="5">
        <v>94</v>
      </c>
      <c r="D91" s="5">
        <v>97</v>
      </c>
      <c r="E91" s="6">
        <f t="shared" ref="E91:E93" si="7">IF(C91&gt;0,(D91-C91)/C91,"-")</f>
        <v>3.1914893617021274E-2</v>
      </c>
    </row>
    <row r="92" spans="2:5" ht="29.25" customHeight="1" thickBot="1" x14ac:dyDescent="0.25">
      <c r="B92" s="4" t="s">
        <v>53</v>
      </c>
      <c r="C92" s="5">
        <v>91</v>
      </c>
      <c r="D92" s="5">
        <v>68</v>
      </c>
      <c r="E92" s="6">
        <f t="shared" si="7"/>
        <v>-0.25274725274725274</v>
      </c>
    </row>
    <row r="93" spans="2:5" ht="29.25" customHeight="1" thickBot="1" x14ac:dyDescent="0.25">
      <c r="B93" s="4" t="s">
        <v>54</v>
      </c>
      <c r="C93" s="6">
        <f>(C90+C91)/(C90+C91+C92)</f>
        <v>0.76178010471204194</v>
      </c>
      <c r="D93" s="6">
        <f>(D90+D91)/(D90+D91+D92)</f>
        <v>0.79579579579579585</v>
      </c>
      <c r="E93" s="6">
        <f t="shared" si="7"/>
        <v>4.4652900323003411E-2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383</v>
      </c>
      <c r="D100" s="5">
        <v>340</v>
      </c>
      <c r="E100" s="6">
        <f>IF(C100&gt;0,(D100-C100)/C100,"-")</f>
        <v>-0.1122715404699739</v>
      </c>
    </row>
    <row r="101" spans="2:5" ht="20.100000000000001" customHeight="1" thickBot="1" x14ac:dyDescent="0.25">
      <c r="B101" s="4" t="s">
        <v>41</v>
      </c>
      <c r="C101" s="5">
        <v>262</v>
      </c>
      <c r="D101" s="5">
        <v>225</v>
      </c>
      <c r="E101" s="6">
        <f t="shared" ref="E101:E105" si="8">IF(C101&gt;0,(D101-C101)/C101,"-")</f>
        <v>-0.14122137404580154</v>
      </c>
    </row>
    <row r="102" spans="2:5" ht="20.100000000000001" customHeight="1" thickBot="1" x14ac:dyDescent="0.25">
      <c r="B102" s="4" t="s">
        <v>42</v>
      </c>
      <c r="C102" s="5">
        <v>30</v>
      </c>
      <c r="D102" s="5">
        <v>47</v>
      </c>
      <c r="E102" s="6">
        <f t="shared" si="8"/>
        <v>0.56666666666666665</v>
      </c>
    </row>
    <row r="103" spans="2:5" ht="20.100000000000001" customHeight="1" thickBot="1" x14ac:dyDescent="0.25">
      <c r="B103" s="4" t="s">
        <v>98</v>
      </c>
      <c r="C103" s="6">
        <f>(C101+C102)/C100</f>
        <v>0.76240208877284599</v>
      </c>
      <c r="D103" s="6">
        <f>(D101+D102)/D100</f>
        <v>0.8</v>
      </c>
      <c r="E103" s="6">
        <f t="shared" si="8"/>
        <v>4.9315068493150697E-2</v>
      </c>
    </row>
    <row r="104" spans="2:5" ht="20.100000000000001" customHeight="1" thickBot="1" x14ac:dyDescent="0.25">
      <c r="B104" s="4" t="s">
        <v>39</v>
      </c>
      <c r="C104" s="6">
        <v>0.76384839650145775</v>
      </c>
      <c r="D104" s="6">
        <v>0.7978723404255319</v>
      </c>
      <c r="E104" s="6">
        <f t="shared" si="8"/>
        <v>4.4542796816631425E-2</v>
      </c>
    </row>
    <row r="105" spans="2:5" ht="20.100000000000001" customHeight="1" thickBot="1" x14ac:dyDescent="0.25">
      <c r="B105" s="4" t="s">
        <v>40</v>
      </c>
      <c r="C105" s="6">
        <v>0.75</v>
      </c>
      <c r="D105" s="6">
        <v>0.81034482758620685</v>
      </c>
      <c r="E105" s="6">
        <f t="shared" si="8"/>
        <v>8.0459770114942472E-2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401</v>
      </c>
      <c r="D112" s="5">
        <v>418</v>
      </c>
      <c r="E112" s="6">
        <f>IF(C112&gt;0,(D112-C112)/C112,"-")</f>
        <v>4.2394014962593519E-2</v>
      </c>
    </row>
    <row r="113" spans="2:14" ht="15" thickBot="1" x14ac:dyDescent="0.25">
      <c r="B113" s="4" t="s">
        <v>56</v>
      </c>
      <c r="C113" s="5">
        <v>295</v>
      </c>
      <c r="D113" s="5">
        <v>311</v>
      </c>
      <c r="E113" s="6">
        <f t="shared" ref="E113:E114" si="9">IF(C113&gt;0,(D113-C113)/C113,"-")</f>
        <v>5.4237288135593219E-2</v>
      </c>
    </row>
    <row r="114" spans="2:14" ht="15" thickBot="1" x14ac:dyDescent="0.25">
      <c r="B114" s="4" t="s">
        <v>57</v>
      </c>
      <c r="C114" s="5">
        <v>106</v>
      </c>
      <c r="D114" s="5">
        <v>107</v>
      </c>
      <c r="E114" s="6">
        <f t="shared" si="9"/>
        <v>9.433962264150943E-3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4</v>
      </c>
      <c r="D128" s="10">
        <v>1</v>
      </c>
      <c r="E128" s="10">
        <v>0</v>
      </c>
      <c r="F128" s="10">
        <v>5</v>
      </c>
      <c r="G128" s="10">
        <v>4</v>
      </c>
      <c r="H128" s="10">
        <v>0</v>
      </c>
      <c r="I128" s="10">
        <v>0</v>
      </c>
      <c r="J128" s="10">
        <v>4</v>
      </c>
      <c r="K128" s="6">
        <f>IF(C128=0,"-",(G128-C128)/C128)</f>
        <v>0</v>
      </c>
      <c r="L128" s="6">
        <f t="shared" ref="L128:N133" si="10">IF(D128=0,"-",(H128-D128)/D128)</f>
        <v>-1</v>
      </c>
      <c r="M128" s="6" t="str">
        <f t="shared" si="10"/>
        <v>-</v>
      </c>
      <c r="N128" s="6">
        <f t="shared" si="10"/>
        <v>-0.2</v>
      </c>
    </row>
    <row r="129" spans="2:14" ht="15" thickBot="1" x14ac:dyDescent="0.25">
      <c r="B129" s="4" t="s">
        <v>64</v>
      </c>
      <c r="C129" s="10">
        <v>1</v>
      </c>
      <c r="D129" s="10">
        <v>0</v>
      </c>
      <c r="E129" s="10">
        <v>0</v>
      </c>
      <c r="F129" s="10">
        <v>1</v>
      </c>
      <c r="G129" s="10">
        <v>2</v>
      </c>
      <c r="H129" s="10">
        <v>0</v>
      </c>
      <c r="I129" s="10">
        <v>0</v>
      </c>
      <c r="J129" s="10">
        <v>2</v>
      </c>
      <c r="K129" s="6">
        <f t="shared" ref="K129:K133" si="11">IF(C129=0,"-",(G129-C129)/C129)</f>
        <v>1</v>
      </c>
      <c r="L129" s="6" t="str">
        <f t="shared" si="10"/>
        <v>-</v>
      </c>
      <c r="M129" s="6" t="str">
        <f t="shared" si="10"/>
        <v>-</v>
      </c>
      <c r="N129" s="6">
        <f t="shared" si="10"/>
        <v>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1</v>
      </c>
      <c r="H132" s="10">
        <v>0</v>
      </c>
      <c r="I132" s="10">
        <v>0</v>
      </c>
      <c r="J132" s="10">
        <v>1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5</v>
      </c>
      <c r="D133" s="10">
        <v>1</v>
      </c>
      <c r="E133" s="10">
        <v>0</v>
      </c>
      <c r="F133" s="10">
        <v>6</v>
      </c>
      <c r="G133" s="10">
        <v>7</v>
      </c>
      <c r="H133" s="10">
        <v>0</v>
      </c>
      <c r="I133" s="10">
        <v>0</v>
      </c>
      <c r="J133" s="10">
        <v>7</v>
      </c>
      <c r="K133" s="6">
        <f t="shared" si="11"/>
        <v>0.4</v>
      </c>
      <c r="L133" s="6">
        <f t="shared" si="10"/>
        <v>-1</v>
      </c>
      <c r="M133" s="6" t="str">
        <f t="shared" si="10"/>
        <v>-</v>
      </c>
      <c r="N133" s="6">
        <f t="shared" si="10"/>
        <v>0.16666666666666666</v>
      </c>
    </row>
    <row r="134" spans="2:14" ht="15" thickBot="1" x14ac:dyDescent="0.25">
      <c r="B134" s="4" t="s">
        <v>36</v>
      </c>
      <c r="C134" s="6">
        <f>IF(C128=0,"-",C128/(C128+C129))</f>
        <v>0.8</v>
      </c>
      <c r="D134" s="6">
        <f>IF(D128=0,"-",D128/(D128+D129))</f>
        <v>1</v>
      </c>
      <c r="E134" s="6" t="str">
        <f t="shared" ref="E134:J134" si="12">IF(E128=0,"-",E128/(E128+E129))</f>
        <v>-</v>
      </c>
      <c r="F134" s="6">
        <f t="shared" si="12"/>
        <v>0.83333333333333337</v>
      </c>
      <c r="G134" s="6">
        <f t="shared" si="12"/>
        <v>0.66666666666666663</v>
      </c>
      <c r="H134" s="6" t="str">
        <f t="shared" si="12"/>
        <v>-</v>
      </c>
      <c r="I134" s="6" t="str">
        <f t="shared" si="12"/>
        <v>-</v>
      </c>
      <c r="J134" s="6">
        <f t="shared" si="12"/>
        <v>0.66666666666666663</v>
      </c>
      <c r="K134" s="6">
        <f>IF(OR(C134="-",G134="-"),"-",(G134-C134)/C134)</f>
        <v>-0.16666666666666677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-0.20000000000000007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10</v>
      </c>
      <c r="D143" s="10">
        <v>0</v>
      </c>
      <c r="E143" s="10">
        <v>1</v>
      </c>
      <c r="F143" s="10">
        <v>11</v>
      </c>
      <c r="G143" s="10">
        <v>12</v>
      </c>
      <c r="H143" s="10">
        <v>0</v>
      </c>
      <c r="I143" s="10">
        <v>8</v>
      </c>
      <c r="J143" s="10">
        <v>20</v>
      </c>
      <c r="K143" s="6">
        <f>IF(C143=0,"-",(G143-C143)/C143)</f>
        <v>0.2</v>
      </c>
      <c r="L143" s="6" t="str">
        <f t="shared" ref="L143:N147" si="15">IF(D143=0,"-",(H143-D143)/D143)</f>
        <v>-</v>
      </c>
      <c r="M143" s="6">
        <f t="shared" si="15"/>
        <v>7</v>
      </c>
      <c r="N143" s="6">
        <f t="shared" si="15"/>
        <v>0.81818181818181823</v>
      </c>
    </row>
    <row r="144" spans="2:14" ht="15" thickBot="1" x14ac:dyDescent="0.25">
      <c r="B144" s="4" t="s">
        <v>72</v>
      </c>
      <c r="C144" s="10">
        <v>1</v>
      </c>
      <c r="D144" s="10">
        <v>0</v>
      </c>
      <c r="E144" s="10">
        <v>4</v>
      </c>
      <c r="F144" s="10">
        <v>5</v>
      </c>
      <c r="G144" s="10">
        <v>1</v>
      </c>
      <c r="H144" s="10">
        <v>0</v>
      </c>
      <c r="I144" s="10">
        <v>0</v>
      </c>
      <c r="J144" s="10">
        <v>1</v>
      </c>
      <c r="K144" s="6">
        <f t="shared" ref="K144:K147" si="16">IF(C144=0,"-",(G144-C144)/C144)</f>
        <v>0</v>
      </c>
      <c r="L144" s="6" t="str">
        <f t="shared" si="15"/>
        <v>-</v>
      </c>
      <c r="M144" s="6">
        <f t="shared" si="15"/>
        <v>-1</v>
      </c>
      <c r="N144" s="6">
        <f t="shared" si="15"/>
        <v>-0.8</v>
      </c>
    </row>
    <row r="145" spans="2:14" ht="15" thickBot="1" x14ac:dyDescent="0.25">
      <c r="B145" s="4" t="s">
        <v>73</v>
      </c>
      <c r="C145" s="10">
        <v>32</v>
      </c>
      <c r="D145" s="10">
        <v>0</v>
      </c>
      <c r="E145" s="10">
        <v>3</v>
      </c>
      <c r="F145" s="10">
        <v>35</v>
      </c>
      <c r="G145" s="10">
        <v>62</v>
      </c>
      <c r="H145" s="10">
        <v>0</v>
      </c>
      <c r="I145" s="10">
        <v>7</v>
      </c>
      <c r="J145" s="10">
        <v>69</v>
      </c>
      <c r="K145" s="6">
        <f t="shared" si="16"/>
        <v>0.9375</v>
      </c>
      <c r="L145" s="6" t="str">
        <f t="shared" si="15"/>
        <v>-</v>
      </c>
      <c r="M145" s="6">
        <f t="shared" si="15"/>
        <v>1.3333333333333333</v>
      </c>
      <c r="N145" s="6">
        <f t="shared" si="15"/>
        <v>0.97142857142857142</v>
      </c>
    </row>
    <row r="146" spans="2:14" ht="15" thickBot="1" x14ac:dyDescent="0.25">
      <c r="B146" s="4" t="s">
        <v>74</v>
      </c>
      <c r="C146" s="10">
        <v>8</v>
      </c>
      <c r="D146" s="10">
        <v>0</v>
      </c>
      <c r="E146" s="10">
        <v>3</v>
      </c>
      <c r="F146" s="10">
        <v>11</v>
      </c>
      <c r="G146" s="10">
        <v>18</v>
      </c>
      <c r="H146" s="10">
        <v>0</v>
      </c>
      <c r="I146" s="10">
        <v>5</v>
      </c>
      <c r="J146" s="10">
        <v>23</v>
      </c>
      <c r="K146" s="6">
        <f t="shared" si="16"/>
        <v>1.25</v>
      </c>
      <c r="L146" s="6" t="str">
        <f t="shared" si="15"/>
        <v>-</v>
      </c>
      <c r="M146" s="6">
        <f t="shared" si="15"/>
        <v>0.66666666666666663</v>
      </c>
      <c r="N146" s="6">
        <f t="shared" si="15"/>
        <v>1.0909090909090908</v>
      </c>
    </row>
    <row r="147" spans="2:14" ht="15" thickBot="1" x14ac:dyDescent="0.25">
      <c r="B147" s="4" t="s">
        <v>75</v>
      </c>
      <c r="C147" s="10">
        <v>3</v>
      </c>
      <c r="D147" s="10">
        <v>0</v>
      </c>
      <c r="E147" s="10">
        <v>0</v>
      </c>
      <c r="F147" s="10">
        <v>3</v>
      </c>
      <c r="G147" s="10">
        <v>0</v>
      </c>
      <c r="H147" s="10">
        <v>0</v>
      </c>
      <c r="I147" s="10">
        <v>0</v>
      </c>
      <c r="J147" s="10">
        <v>0</v>
      </c>
      <c r="K147" s="6">
        <f t="shared" si="16"/>
        <v>-1</v>
      </c>
      <c r="L147" s="6" t="str">
        <f t="shared" si="15"/>
        <v>-</v>
      </c>
      <c r="M147" s="6" t="str">
        <f t="shared" si="15"/>
        <v>-</v>
      </c>
      <c r="N147" s="6">
        <f t="shared" si="15"/>
        <v>-1</v>
      </c>
    </row>
    <row r="148" spans="2:14" ht="15" thickBot="1" x14ac:dyDescent="0.25">
      <c r="B148" s="7" t="s">
        <v>68</v>
      </c>
      <c r="C148" s="10">
        <v>54</v>
      </c>
      <c r="D148" s="10">
        <v>0</v>
      </c>
      <c r="E148" s="10">
        <v>11</v>
      </c>
      <c r="F148" s="10">
        <v>65</v>
      </c>
      <c r="G148" s="10">
        <v>93</v>
      </c>
      <c r="H148" s="10">
        <v>0</v>
      </c>
      <c r="I148" s="10">
        <v>20</v>
      </c>
      <c r="J148" s="10">
        <v>113</v>
      </c>
      <c r="K148" s="6">
        <f t="shared" ref="K148" si="17">IF(C148=0,"-",(G148-C148)/C148)</f>
        <v>0.72222222222222221</v>
      </c>
      <c r="L148" s="6" t="str">
        <f t="shared" ref="L148" si="18">IF(D148=0,"-",(H148-D148)/D148)</f>
        <v>-</v>
      </c>
      <c r="M148" s="6">
        <f t="shared" ref="M148" si="19">IF(E148=0,"-",(I148-E148)/E148)</f>
        <v>0.81818181818181823</v>
      </c>
      <c r="N148" s="6">
        <f t="shared" ref="N148" si="20">IF(F148=0,"-",(J148-F148)/F148)</f>
        <v>0.7384615384615385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0.23809523809523808</v>
      </c>
      <c r="D149" s="6" t="str">
        <f t="shared" si="21"/>
        <v>-</v>
      </c>
      <c r="E149" s="6">
        <f t="shared" si="21"/>
        <v>0.25</v>
      </c>
      <c r="F149" s="6">
        <f t="shared" si="21"/>
        <v>0.2391304347826087</v>
      </c>
      <c r="G149" s="6">
        <f t="shared" si="21"/>
        <v>0.16216216216216217</v>
      </c>
      <c r="H149" s="6" t="str">
        <f t="shared" si="21"/>
        <v>-</v>
      </c>
      <c r="I149" s="6">
        <f t="shared" si="21"/>
        <v>0.53333333333333333</v>
      </c>
      <c r="J149" s="6">
        <f t="shared" si="21"/>
        <v>0.2247191011235955</v>
      </c>
      <c r="K149" s="6">
        <f>IF(OR(C149="-",G149="-"),"-",(G149-C149)/C149)</f>
        <v>-0.31891891891891883</v>
      </c>
      <c r="L149" s="6" t="str">
        <f t="shared" ref="L149:N150" si="22">IF(OR(D149="-",H149="-"),"-",(H149-D149)/D149)</f>
        <v>-</v>
      </c>
      <c r="M149" s="6">
        <f t="shared" si="22"/>
        <v>1.1333333333333333</v>
      </c>
      <c r="N149" s="6">
        <f t="shared" si="22"/>
        <v>-6.0265577119509757E-2</v>
      </c>
    </row>
    <row r="150" spans="2:14" ht="29.25" thickBot="1" x14ac:dyDescent="0.25">
      <c r="B150" s="7" t="s">
        <v>77</v>
      </c>
      <c r="C150" s="6">
        <f t="shared" si="21"/>
        <v>0.1111111111111111</v>
      </c>
      <c r="D150" s="6" t="str">
        <f t="shared" si="21"/>
        <v>-</v>
      </c>
      <c r="E150" s="6">
        <f t="shared" si="21"/>
        <v>0.5714285714285714</v>
      </c>
      <c r="F150" s="6">
        <f t="shared" si="21"/>
        <v>0.3125</v>
      </c>
      <c r="G150" s="6">
        <f t="shared" si="21"/>
        <v>5.2631578947368418E-2</v>
      </c>
      <c r="H150" s="6" t="str">
        <f t="shared" si="21"/>
        <v>-</v>
      </c>
      <c r="I150" s="6" t="str">
        <f t="shared" si="21"/>
        <v>-</v>
      </c>
      <c r="J150" s="6">
        <f t="shared" si="21"/>
        <v>4.1666666666666664E-2</v>
      </c>
      <c r="K150" s="6">
        <f>IF(OR(C150="-",G150="-"),"-",(G150-C150)/C150)</f>
        <v>-0.52631578947368418</v>
      </c>
      <c r="L150" s="6" t="str">
        <f t="shared" si="22"/>
        <v>-</v>
      </c>
      <c r="M150" s="6" t="str">
        <f t="shared" si="22"/>
        <v>-</v>
      </c>
      <c r="N150" s="6">
        <f t="shared" si="22"/>
        <v>-0.86666666666666659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43</v>
      </c>
      <c r="D157" s="19">
        <v>77</v>
      </c>
      <c r="E157" s="18">
        <f>IF(C157=0,"-",(D157-C157)/C157)</f>
        <v>0.79069767441860461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10</v>
      </c>
      <c r="D158" s="19">
        <v>15</v>
      </c>
      <c r="E158" s="18">
        <f t="shared" ref="E158:E159" si="23">IF(C158=0,"-",(D158-C158)/C158)</f>
        <v>0.5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</v>
      </c>
      <c r="D159" s="19">
        <v>0</v>
      </c>
      <c r="E159" s="18">
        <f t="shared" si="23"/>
        <v>-1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0.79629629629629628</v>
      </c>
      <c r="D160" s="18">
        <f>IF(D157=0,"-",D157/(D157+D158+D159))</f>
        <v>0.83695652173913049</v>
      </c>
      <c r="E160" s="18">
        <f>IF(OR(C160="-",D160="-"),"-",(D160-C160)/C160)</f>
        <v>5.1061678463094125E-2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6</v>
      </c>
      <c r="D166" s="5">
        <v>6</v>
      </c>
      <c r="E166" s="6">
        <f>IF(C166=0,"-",(D166-C166)/C166)</f>
        <v>0</v>
      </c>
    </row>
    <row r="167" spans="2:14" ht="20.100000000000001" customHeight="1" thickBot="1" x14ac:dyDescent="0.25">
      <c r="B167" s="4" t="s">
        <v>41</v>
      </c>
      <c r="C167" s="5">
        <v>5</v>
      </c>
      <c r="D167" s="5">
        <v>2</v>
      </c>
      <c r="E167" s="6">
        <f t="shared" ref="E167:E168" si="24">IF(C167=0,"-",(D167-C167)/C167)</f>
        <v>-0.6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2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0.83333333333333337</v>
      </c>
      <c r="D169" s="6">
        <f>IF(D166=0,"-",(D167+D168)/D166)</f>
        <v>0.66666666666666663</v>
      </c>
      <c r="E169" s="6">
        <f t="shared" ref="E169:E171" si="25">IF(OR(C169="-",D169="-"),"-",(D169-C169)/C169)</f>
        <v>-0.20000000000000007</v>
      </c>
    </row>
    <row r="170" spans="2:14" ht="20.100000000000001" customHeight="1" thickBot="1" x14ac:dyDescent="0.25">
      <c r="B170" s="4" t="s">
        <v>39</v>
      </c>
      <c r="C170" s="6">
        <v>0.83333333333333337</v>
      </c>
      <c r="D170" s="6">
        <v>0.5</v>
      </c>
      <c r="E170" s="6">
        <f t="shared" si="25"/>
        <v>-0.4</v>
      </c>
    </row>
    <row r="171" spans="2:14" ht="20.100000000000001" customHeight="1" thickBot="1" x14ac:dyDescent="0.25">
      <c r="B171" s="4" t="s">
        <v>40</v>
      </c>
      <c r="C171" s="6" t="s">
        <v>105</v>
      </c>
      <c r="D171" s="6">
        <v>1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7</v>
      </c>
      <c r="D178" s="5">
        <v>11</v>
      </c>
      <c r="E178" s="6">
        <f>IF(C178=0,"-",(D178-C178)/C178)</f>
        <v>0.5714285714285714</v>
      </c>
      <c r="H178" s="13"/>
    </row>
    <row r="179" spans="2:8" ht="15" thickBot="1" x14ac:dyDescent="0.25">
      <c r="B179" s="4" t="s">
        <v>43</v>
      </c>
      <c r="C179" s="5">
        <v>6</v>
      </c>
      <c r="D179" s="5">
        <v>9</v>
      </c>
      <c r="E179" s="6">
        <f t="shared" ref="E179:E185" si="26">IF(C179=0,"-",(D179-C179)/C179)</f>
        <v>0.5</v>
      </c>
      <c r="H179" s="13"/>
    </row>
    <row r="180" spans="2:8" ht="15" thickBot="1" x14ac:dyDescent="0.25">
      <c r="B180" s="4" t="s">
        <v>47</v>
      </c>
      <c r="C180" s="5">
        <v>1</v>
      </c>
      <c r="D180" s="5">
        <v>2</v>
      </c>
      <c r="E180" s="6">
        <f t="shared" si="26"/>
        <v>1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92</v>
      </c>
      <c r="D182" s="5">
        <v>69</v>
      </c>
      <c r="E182" s="6">
        <f t="shared" si="26"/>
        <v>-0.25</v>
      </c>
      <c r="H182" s="13"/>
    </row>
    <row r="183" spans="2:8" ht="15" thickBot="1" x14ac:dyDescent="0.25">
      <c r="B183" s="4" t="s">
        <v>47</v>
      </c>
      <c r="C183" s="5">
        <v>87</v>
      </c>
      <c r="D183" s="5">
        <v>55</v>
      </c>
      <c r="E183" s="6">
        <f t="shared" si="26"/>
        <v>-0.36781609195402298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5</v>
      </c>
      <c r="D185" s="5">
        <v>14</v>
      </c>
      <c r="E185" s="6">
        <f t="shared" si="26"/>
        <v>1.8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2</v>
      </c>
      <c r="D197" s="5">
        <v>6</v>
      </c>
      <c r="E197" s="6">
        <f t="shared" ref="E197:E200" si="27">IF(C197=0,"-",(D197-C197)/C197)</f>
        <v>2</v>
      </c>
    </row>
    <row r="198" spans="2:5" ht="15" thickBot="1" x14ac:dyDescent="0.25">
      <c r="B198" s="4" t="s">
        <v>83</v>
      </c>
      <c r="C198" s="5">
        <v>1</v>
      </c>
      <c r="D198" s="5">
        <v>0</v>
      </c>
      <c r="E198" s="6">
        <f t="shared" si="27"/>
        <v>-1</v>
      </c>
    </row>
    <row r="199" spans="2:5" ht="15" thickBot="1" x14ac:dyDescent="0.25">
      <c r="B199" s="4" t="s">
        <v>84</v>
      </c>
      <c r="C199" s="5">
        <v>3</v>
      </c>
      <c r="D199" s="5">
        <v>6</v>
      </c>
      <c r="E199" s="6">
        <f t="shared" si="27"/>
        <v>1</v>
      </c>
    </row>
    <row r="200" spans="2:5" ht="15" thickBot="1" x14ac:dyDescent="0.25">
      <c r="B200" s="4" t="s">
        <v>85</v>
      </c>
      <c r="C200" s="5">
        <v>1</v>
      </c>
      <c r="D200" s="5">
        <v>4</v>
      </c>
      <c r="E200" s="6">
        <f t="shared" si="27"/>
        <v>3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2</v>
      </c>
      <c r="D208" s="5">
        <v>6</v>
      </c>
      <c r="E208" s="6">
        <f t="shared" si="28"/>
        <v>2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6</v>
      </c>
      <c r="E209" s="6">
        <f t="shared" si="28"/>
        <v>5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0</v>
      </c>
      <c r="E210" s="6">
        <f t="shared" si="28"/>
        <v>-1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1</v>
      </c>
      <c r="D212" s="5">
        <v>0</v>
      </c>
      <c r="E212" s="6">
        <f>IF(C212=0,"-",(D212-C212)/C212)</f>
        <v>-1</v>
      </c>
    </row>
    <row r="213" spans="2:5" ht="15" thickBot="1" x14ac:dyDescent="0.25">
      <c r="B213" s="17" t="s">
        <v>86</v>
      </c>
      <c r="C213" s="5">
        <v>1</v>
      </c>
      <c r="D213" s="5">
        <v>0</v>
      </c>
      <c r="E213" s="6">
        <f t="shared" ref="E213:E214" si="29">IF(C213=0,"-",(D213-C213)/C213)</f>
        <v>-1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3</v>
      </c>
      <c r="D221" s="5">
        <v>9</v>
      </c>
      <c r="E221" s="6">
        <f t="shared" ref="E221:E223" si="30">IF(C221=0,"-",(D221-C221)/C221)</f>
        <v>2</v>
      </c>
    </row>
    <row r="222" spans="2:5" ht="15" thickBot="1" x14ac:dyDescent="0.25">
      <c r="B222" s="16" t="s">
        <v>92</v>
      </c>
      <c r="C222" s="5">
        <v>5</v>
      </c>
      <c r="D222" s="5">
        <v>8</v>
      </c>
      <c r="E222" s="6">
        <f t="shared" si="30"/>
        <v>0.6</v>
      </c>
    </row>
    <row r="223" spans="2:5" ht="15" thickBot="1" x14ac:dyDescent="0.25">
      <c r="B223" s="16" t="s">
        <v>93</v>
      </c>
      <c r="C223" s="5">
        <v>18</v>
      </c>
      <c r="D223" s="5">
        <v>17</v>
      </c>
      <c r="E223" s="6">
        <f t="shared" si="30"/>
        <v>-5.5555555555555552E-2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2024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7303</v>
      </c>
      <c r="D14" s="5">
        <v>8045</v>
      </c>
      <c r="E14" s="6">
        <f>IF(C14&gt;0,(D14-C14)/C14)</f>
        <v>0.10160208133643708</v>
      </c>
    </row>
    <row r="15" spans="1:5" ht="20.100000000000001" customHeight="1" thickBot="1" x14ac:dyDescent="0.25">
      <c r="B15" s="4" t="s">
        <v>17</v>
      </c>
      <c r="C15" s="5">
        <v>7216</v>
      </c>
      <c r="D15" s="5">
        <v>7128</v>
      </c>
      <c r="E15" s="6">
        <f t="shared" ref="E15:E25" si="0">IF(C15&gt;0,(D15-C15)/C15)</f>
        <v>-1.2195121951219513E-2</v>
      </c>
    </row>
    <row r="16" spans="1:5" ht="20.100000000000001" customHeight="1" thickBot="1" x14ac:dyDescent="0.25">
      <c r="B16" s="4" t="s">
        <v>18</v>
      </c>
      <c r="C16" s="5">
        <v>4020</v>
      </c>
      <c r="D16" s="5">
        <v>3788</v>
      </c>
      <c r="E16" s="6">
        <f t="shared" si="0"/>
        <v>-5.7711442786069649E-2</v>
      </c>
    </row>
    <row r="17" spans="2:5" ht="20.100000000000001" customHeight="1" thickBot="1" x14ac:dyDescent="0.25">
      <c r="B17" s="4" t="s">
        <v>19</v>
      </c>
      <c r="C17" s="5">
        <v>3196</v>
      </c>
      <c r="D17" s="5">
        <v>3340</v>
      </c>
      <c r="E17" s="6">
        <f t="shared" si="0"/>
        <v>4.5056320400500623E-2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3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0.44290465631929049</v>
      </c>
      <c r="D20" s="6">
        <f>D17/D15</f>
        <v>0.46857463524130188</v>
      </c>
      <c r="E20" s="6">
        <f t="shared" si="0"/>
        <v>5.7958250281988172E-2</v>
      </c>
    </row>
    <row r="21" spans="2:5" ht="30" customHeight="1" thickBot="1" x14ac:dyDescent="0.25">
      <c r="B21" s="4" t="s">
        <v>23</v>
      </c>
      <c r="C21" s="5">
        <v>657</v>
      </c>
      <c r="D21" s="5">
        <v>1298</v>
      </c>
      <c r="E21" s="6">
        <f t="shared" si="0"/>
        <v>0.9756468797564688</v>
      </c>
    </row>
    <row r="22" spans="2:5" ht="20.100000000000001" customHeight="1" thickBot="1" x14ac:dyDescent="0.25">
      <c r="B22" s="4" t="s">
        <v>24</v>
      </c>
      <c r="C22" s="5">
        <v>340</v>
      </c>
      <c r="D22" s="5">
        <v>659</v>
      </c>
      <c r="E22" s="6">
        <f t="shared" si="0"/>
        <v>0.93823529411764706</v>
      </c>
    </row>
    <row r="23" spans="2:5" ht="20.100000000000001" customHeight="1" thickBot="1" x14ac:dyDescent="0.25">
      <c r="B23" s="4" t="s">
        <v>25</v>
      </c>
      <c r="C23" s="5">
        <v>317</v>
      </c>
      <c r="D23" s="5">
        <v>639</v>
      </c>
      <c r="E23" s="6">
        <f t="shared" si="0"/>
        <v>1.0157728706624605</v>
      </c>
    </row>
    <row r="24" spans="2:5" ht="20.100000000000001" customHeight="1" thickBot="1" x14ac:dyDescent="0.25">
      <c r="B24" s="4" t="s">
        <v>21</v>
      </c>
      <c r="C24" s="6">
        <f>C23/C21</f>
        <v>0.48249619482496192</v>
      </c>
      <c r="D24" s="6">
        <f t="shared" ref="D24" si="1">D23/D21</f>
        <v>0.49229583975346686</v>
      </c>
      <c r="E24" s="6">
        <f t="shared" si="0"/>
        <v>2.0310305104188464E-2</v>
      </c>
    </row>
    <row r="25" spans="2:5" ht="20.100000000000001" customHeight="1" thickBot="1" x14ac:dyDescent="0.25">
      <c r="B25" s="7" t="s">
        <v>26</v>
      </c>
      <c r="C25" s="6">
        <v>0.20135580318251553</v>
      </c>
      <c r="D25" s="6">
        <v>0.19392082164970359</v>
      </c>
      <c r="E25" s="6">
        <f t="shared" si="0"/>
        <v>-3.6924595245326146E-2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1508</v>
      </c>
      <c r="D34" s="5">
        <v>1569</v>
      </c>
      <c r="E34" s="6">
        <f>IF(C34&gt;0,(D34-C34)/C34,"-")</f>
        <v>4.0450928381962868E-2</v>
      </c>
    </row>
    <row r="35" spans="2:5" ht="20.100000000000001" customHeight="1" thickBot="1" x14ac:dyDescent="0.25">
      <c r="B35" s="4" t="s">
        <v>29</v>
      </c>
      <c r="C35" s="5">
        <v>2</v>
      </c>
      <c r="D35" s="5">
        <v>0</v>
      </c>
      <c r="E35" s="6">
        <f t="shared" ref="E35:E37" si="2">IF(C35&gt;0,(D35-C35)/C35,"-")</f>
        <v>-1</v>
      </c>
    </row>
    <row r="36" spans="2:5" ht="20.100000000000001" customHeight="1" thickBot="1" x14ac:dyDescent="0.25">
      <c r="B36" s="4" t="s">
        <v>28</v>
      </c>
      <c r="C36" s="5">
        <v>722</v>
      </c>
      <c r="D36" s="5">
        <v>701</v>
      </c>
      <c r="E36" s="6">
        <f t="shared" si="2"/>
        <v>-2.9085872576177285E-2</v>
      </c>
    </row>
    <row r="37" spans="2:5" ht="20.100000000000001" customHeight="1" thickBot="1" x14ac:dyDescent="0.25">
      <c r="B37" s="4" t="s">
        <v>30</v>
      </c>
      <c r="C37" s="5">
        <v>784</v>
      </c>
      <c r="D37" s="5">
        <v>868</v>
      </c>
      <c r="E37" s="6">
        <f t="shared" si="2"/>
        <v>0.10714285714285714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313</v>
      </c>
      <c r="D44" s="5">
        <v>318</v>
      </c>
      <c r="E44" s="6">
        <f>IF(C44&gt;0,(D44-C44)/C44,"-")</f>
        <v>1.5974440894568689E-2</v>
      </c>
    </row>
    <row r="45" spans="2:5" ht="20.100000000000001" customHeight="1" thickBot="1" x14ac:dyDescent="0.25">
      <c r="B45" s="4" t="s">
        <v>34</v>
      </c>
      <c r="C45" s="5">
        <v>62</v>
      </c>
      <c r="D45" s="5">
        <v>80</v>
      </c>
      <c r="E45" s="6">
        <f t="shared" ref="E45:E51" si="3">IF(C45&gt;0,(D45-C45)/C45,"-")</f>
        <v>0.29032258064516131</v>
      </c>
    </row>
    <row r="46" spans="2:5" ht="20.100000000000001" customHeight="1" thickBot="1" x14ac:dyDescent="0.25">
      <c r="B46" s="4" t="s">
        <v>31</v>
      </c>
      <c r="C46" s="5">
        <v>108</v>
      </c>
      <c r="D46" s="5">
        <v>124</v>
      </c>
      <c r="E46" s="6">
        <f t="shared" si="3"/>
        <v>0.14814814814814814</v>
      </c>
    </row>
    <row r="47" spans="2:5" ht="20.100000000000001" customHeight="1" thickBot="1" x14ac:dyDescent="0.25">
      <c r="B47" s="4" t="s">
        <v>32</v>
      </c>
      <c r="C47" s="5">
        <v>3110</v>
      </c>
      <c r="D47" s="5">
        <v>3147</v>
      </c>
      <c r="E47" s="6">
        <f t="shared" si="3"/>
        <v>1.1897106109324759E-2</v>
      </c>
    </row>
    <row r="48" spans="2:5" ht="20.100000000000001" customHeight="1" thickBot="1" x14ac:dyDescent="0.25">
      <c r="B48" s="4" t="s">
        <v>35</v>
      </c>
      <c r="C48" s="5">
        <v>1403</v>
      </c>
      <c r="D48" s="5">
        <v>1387</v>
      </c>
      <c r="E48" s="6">
        <f t="shared" si="3"/>
        <v>-1.1404133998574484E-2</v>
      </c>
    </row>
    <row r="49" spans="2:5" ht="20.100000000000001" customHeight="1" thickBot="1" x14ac:dyDescent="0.25">
      <c r="B49" s="4" t="s">
        <v>67</v>
      </c>
      <c r="C49" s="5">
        <v>1410</v>
      </c>
      <c r="D49" s="5">
        <v>1969</v>
      </c>
      <c r="E49" s="6">
        <f t="shared" si="3"/>
        <v>0.39645390070921988</v>
      </c>
    </row>
    <row r="50" spans="2:5" ht="20.100000000000001" customHeight="1" collapsed="1" thickBot="1" x14ac:dyDescent="0.25">
      <c r="B50" s="4" t="s">
        <v>36</v>
      </c>
      <c r="C50" s="6">
        <f>C44/(C44+C45)</f>
        <v>0.83466666666666667</v>
      </c>
      <c r="D50" s="6">
        <f>D44/(D44+D45)</f>
        <v>0.79899497487437188</v>
      </c>
      <c r="E50" s="6">
        <f t="shared" si="3"/>
        <v>-4.2737649910896312E-2</v>
      </c>
    </row>
    <row r="51" spans="2:5" ht="20.100000000000001" customHeight="1" thickBot="1" x14ac:dyDescent="0.25">
      <c r="B51" s="4" t="s">
        <v>37</v>
      </c>
      <c r="C51" s="6">
        <f>C47/(C46+C47)</f>
        <v>0.96643878185208199</v>
      </c>
      <c r="D51" s="6">
        <f t="shared" ref="D51" si="4">D47/(D46+D47)</f>
        <v>0.96209110363803119</v>
      </c>
      <c r="E51" s="6">
        <f t="shared" si="3"/>
        <v>-4.4986586793618879E-3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375</v>
      </c>
      <c r="D58" s="5">
        <v>399</v>
      </c>
      <c r="E58" s="6">
        <f>IF(C58&gt;0,(D58-C58)/C58,"-")</f>
        <v>6.4000000000000001E-2</v>
      </c>
    </row>
    <row r="59" spans="2:5" ht="20.100000000000001" customHeight="1" thickBot="1" x14ac:dyDescent="0.25">
      <c r="B59" s="4" t="s">
        <v>41</v>
      </c>
      <c r="C59" s="5">
        <v>169</v>
      </c>
      <c r="D59" s="5">
        <v>193</v>
      </c>
      <c r="E59" s="6">
        <f t="shared" ref="E59:E63" si="5">IF(C59&gt;0,(D59-C59)/C59,"-")</f>
        <v>0.14201183431952663</v>
      </c>
    </row>
    <row r="60" spans="2:5" ht="20.100000000000001" customHeight="1" thickBot="1" x14ac:dyDescent="0.25">
      <c r="B60" s="4" t="s">
        <v>42</v>
      </c>
      <c r="C60" s="5">
        <v>144</v>
      </c>
      <c r="D60" s="5">
        <v>126</v>
      </c>
      <c r="E60" s="6">
        <f t="shared" si="5"/>
        <v>-0.125</v>
      </c>
    </row>
    <row r="61" spans="2:5" ht="20.100000000000001" customHeight="1" collapsed="1" thickBot="1" x14ac:dyDescent="0.25">
      <c r="B61" s="4" t="s">
        <v>98</v>
      </c>
      <c r="C61" s="6">
        <f>(C59+C60)/C58</f>
        <v>0.83466666666666667</v>
      </c>
      <c r="D61" s="6">
        <f>(D59+D60)/D58</f>
        <v>0.79949874686716793</v>
      </c>
      <c r="E61" s="6">
        <f t="shared" si="5"/>
        <v>-4.2134089216651842E-2</v>
      </c>
    </row>
    <row r="62" spans="2:5" ht="20.100000000000001" customHeight="1" thickBot="1" x14ac:dyDescent="0.25">
      <c r="B62" s="4" t="s">
        <v>39</v>
      </c>
      <c r="C62" s="6">
        <v>0.83251231527093594</v>
      </c>
      <c r="D62" s="6">
        <v>0.7975206611570248</v>
      </c>
      <c r="E62" s="6">
        <f t="shared" si="5"/>
        <v>-4.2031395178248297E-2</v>
      </c>
    </row>
    <row r="63" spans="2:5" ht="20.100000000000001" customHeight="1" thickBot="1" x14ac:dyDescent="0.25">
      <c r="B63" s="4" t="s">
        <v>40</v>
      </c>
      <c r="C63" s="6">
        <v>0.83720930232558144</v>
      </c>
      <c r="D63" s="6">
        <v>0.80254777070063699</v>
      </c>
      <c r="E63" s="6">
        <f t="shared" si="5"/>
        <v>-4.1401273885350316E-2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8397</v>
      </c>
      <c r="D70" s="5">
        <v>8993</v>
      </c>
      <c r="E70" s="6">
        <f>IF(C70&gt;0,(D70-C70)/C70,"-")</f>
        <v>7.097773014171728E-2</v>
      </c>
    </row>
    <row r="71" spans="2:5" ht="20.100000000000001" customHeight="1" thickBot="1" x14ac:dyDescent="0.25">
      <c r="B71" s="4" t="s">
        <v>45</v>
      </c>
      <c r="C71" s="5">
        <v>1955</v>
      </c>
      <c r="D71" s="5">
        <v>1892</v>
      </c>
      <c r="E71" s="6">
        <f t="shared" ref="E71:E77" si="6">IF(C71&gt;0,(D71-C71)/C71,"-")</f>
        <v>-3.2225063938618924E-2</v>
      </c>
    </row>
    <row r="72" spans="2:5" ht="20.100000000000001" customHeight="1" thickBot="1" x14ac:dyDescent="0.25">
      <c r="B72" s="4" t="s">
        <v>43</v>
      </c>
      <c r="C72" s="5">
        <v>15</v>
      </c>
      <c r="D72" s="5">
        <v>19</v>
      </c>
      <c r="E72" s="6">
        <f t="shared" si="6"/>
        <v>0.26666666666666666</v>
      </c>
    </row>
    <row r="73" spans="2:5" ht="20.100000000000001" customHeight="1" thickBot="1" x14ac:dyDescent="0.25">
      <c r="B73" s="4" t="s">
        <v>46</v>
      </c>
      <c r="C73" s="5">
        <v>4841</v>
      </c>
      <c r="D73" s="5">
        <v>5492</v>
      </c>
      <c r="E73" s="6">
        <f t="shared" si="6"/>
        <v>0.13447634786201199</v>
      </c>
    </row>
    <row r="74" spans="2:5" ht="20.100000000000001" customHeight="1" thickBot="1" x14ac:dyDescent="0.25">
      <c r="B74" s="4" t="s">
        <v>47</v>
      </c>
      <c r="C74" s="5">
        <v>1448</v>
      </c>
      <c r="D74" s="5">
        <v>1454</v>
      </c>
      <c r="E74" s="6">
        <f t="shared" si="6"/>
        <v>4.1436464088397788E-3</v>
      </c>
    </row>
    <row r="75" spans="2:5" ht="20.100000000000001" customHeight="1" thickBot="1" x14ac:dyDescent="0.25">
      <c r="B75" s="4" t="s">
        <v>48</v>
      </c>
      <c r="C75" s="5">
        <v>131</v>
      </c>
      <c r="D75" s="5">
        <v>133</v>
      </c>
      <c r="E75" s="6">
        <f t="shared" si="6"/>
        <v>1.5267175572519083E-2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7</v>
      </c>
      <c r="D77" s="5">
        <v>3</v>
      </c>
      <c r="E77" s="6">
        <f t="shared" si="6"/>
        <v>-0.5714285714285714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608</v>
      </c>
      <c r="D90" s="5">
        <v>586</v>
      </c>
      <c r="E90" s="6">
        <f>IF(C90&gt;0,(D90-C90)/C90,"-")</f>
        <v>-3.6184210526315791E-2</v>
      </c>
    </row>
    <row r="91" spans="2:5" ht="29.25" thickBot="1" x14ac:dyDescent="0.25">
      <c r="B91" s="4" t="s">
        <v>52</v>
      </c>
      <c r="C91" s="5">
        <v>335</v>
      </c>
      <c r="D91" s="5">
        <v>342</v>
      </c>
      <c r="E91" s="6">
        <f t="shared" ref="E91:E93" si="7">IF(C91&gt;0,(D91-C91)/C91,"-")</f>
        <v>2.0895522388059702E-2</v>
      </c>
    </row>
    <row r="92" spans="2:5" ht="29.25" customHeight="1" thickBot="1" x14ac:dyDescent="0.25">
      <c r="B92" s="4" t="s">
        <v>53</v>
      </c>
      <c r="C92" s="5">
        <v>396</v>
      </c>
      <c r="D92" s="5">
        <v>368</v>
      </c>
      <c r="E92" s="6">
        <f t="shared" si="7"/>
        <v>-7.0707070707070704E-2</v>
      </c>
    </row>
    <row r="93" spans="2:5" ht="29.25" customHeight="1" thickBot="1" x14ac:dyDescent="0.25">
      <c r="B93" s="4" t="s">
        <v>54</v>
      </c>
      <c r="C93" s="6">
        <f>(C90+C91)/(C90+C91+C92)</f>
        <v>0.70425690814040331</v>
      </c>
      <c r="D93" s="6">
        <f>(D90+D91)/(D90+D91+D92)</f>
        <v>0.71604938271604934</v>
      </c>
      <c r="E93" s="6">
        <f t="shared" si="7"/>
        <v>1.6744563580901411E-2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1399</v>
      </c>
      <c r="D100" s="5">
        <v>1353</v>
      </c>
      <c r="E100" s="6">
        <f>IF(C100&gt;0,(D100-C100)/C100,"-")</f>
        <v>-3.2880629020729094E-2</v>
      </c>
    </row>
    <row r="101" spans="2:5" ht="20.100000000000001" customHeight="1" thickBot="1" x14ac:dyDescent="0.25">
      <c r="B101" s="4" t="s">
        <v>41</v>
      </c>
      <c r="C101" s="5">
        <v>550</v>
      </c>
      <c r="D101" s="5">
        <v>503</v>
      </c>
      <c r="E101" s="6">
        <f t="shared" ref="E101:E105" si="8">IF(C101&gt;0,(D101-C101)/C101,"-")</f>
        <v>-8.545454545454545E-2</v>
      </c>
    </row>
    <row r="102" spans="2:5" ht="20.100000000000001" customHeight="1" thickBot="1" x14ac:dyDescent="0.25">
      <c r="B102" s="4" t="s">
        <v>42</v>
      </c>
      <c r="C102" s="5">
        <v>419</v>
      </c>
      <c r="D102" s="5">
        <v>458</v>
      </c>
      <c r="E102" s="6">
        <f t="shared" si="8"/>
        <v>9.3078758949880672E-2</v>
      </c>
    </row>
    <row r="103" spans="2:5" ht="20.100000000000001" customHeight="1" thickBot="1" x14ac:dyDescent="0.25">
      <c r="B103" s="4" t="s">
        <v>98</v>
      </c>
      <c r="C103" s="6">
        <f>(C101+C102)/C100</f>
        <v>0.6926375982844889</v>
      </c>
      <c r="D103" s="6">
        <f>(D101+D102)/D100</f>
        <v>0.7102734663710274</v>
      </c>
      <c r="E103" s="6">
        <f t="shared" si="8"/>
        <v>2.5461898300379111E-2</v>
      </c>
    </row>
    <row r="104" spans="2:5" ht="20.100000000000001" customHeight="1" thickBot="1" x14ac:dyDescent="0.25">
      <c r="B104" s="4" t="s">
        <v>39</v>
      </c>
      <c r="C104" s="6">
        <v>0.70153061224489799</v>
      </c>
      <c r="D104" s="6">
        <v>0.71448863636363635</v>
      </c>
      <c r="E104" s="6">
        <f t="shared" si="8"/>
        <v>1.8471074380165233E-2</v>
      </c>
    </row>
    <row r="105" spans="2:5" ht="20.100000000000001" customHeight="1" thickBot="1" x14ac:dyDescent="0.25">
      <c r="B105" s="4" t="s">
        <v>40</v>
      </c>
      <c r="C105" s="6">
        <v>0.68130081300813006</v>
      </c>
      <c r="D105" s="6">
        <v>0.70570107858243447</v>
      </c>
      <c r="E105" s="6">
        <f t="shared" si="8"/>
        <v>3.5814232286866865E-2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1397</v>
      </c>
      <c r="D112" s="5">
        <v>1611</v>
      </c>
      <c r="E112" s="6">
        <f>IF(C112&gt;0,(D112-C112)/C112,"-")</f>
        <v>0.15318539727988548</v>
      </c>
    </row>
    <row r="113" spans="2:14" ht="15" thickBot="1" x14ac:dyDescent="0.25">
      <c r="B113" s="4" t="s">
        <v>56</v>
      </c>
      <c r="C113" s="5">
        <v>899</v>
      </c>
      <c r="D113" s="5">
        <v>1215</v>
      </c>
      <c r="E113" s="6">
        <f t="shared" ref="E113:E114" si="9">IF(C113&gt;0,(D113-C113)/C113,"-")</f>
        <v>0.3515016685205784</v>
      </c>
    </row>
    <row r="114" spans="2:14" ht="15" thickBot="1" x14ac:dyDescent="0.25">
      <c r="B114" s="4" t="s">
        <v>57</v>
      </c>
      <c r="C114" s="5">
        <v>498</v>
      </c>
      <c r="D114" s="5">
        <v>396</v>
      </c>
      <c r="E114" s="6">
        <f t="shared" si="9"/>
        <v>-0.20481927710843373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10</v>
      </c>
      <c r="D128" s="10">
        <v>4</v>
      </c>
      <c r="E128" s="10">
        <v>2</v>
      </c>
      <c r="F128" s="10">
        <v>16</v>
      </c>
      <c r="G128" s="10">
        <v>13</v>
      </c>
      <c r="H128" s="10">
        <v>3</v>
      </c>
      <c r="I128" s="10">
        <v>4</v>
      </c>
      <c r="J128" s="10">
        <v>20</v>
      </c>
      <c r="K128" s="6">
        <f>IF(C128=0,"-",(G128-C128)/C128)</f>
        <v>0.3</v>
      </c>
      <c r="L128" s="6">
        <f t="shared" ref="L128:N133" si="10">IF(D128=0,"-",(H128-D128)/D128)</f>
        <v>-0.25</v>
      </c>
      <c r="M128" s="6">
        <f t="shared" si="10"/>
        <v>1</v>
      </c>
      <c r="N128" s="6">
        <f t="shared" si="10"/>
        <v>0.25</v>
      </c>
    </row>
    <row r="129" spans="2:14" ht="15" thickBot="1" x14ac:dyDescent="0.25">
      <c r="B129" s="4" t="s">
        <v>64</v>
      </c>
      <c r="C129" s="10">
        <v>3</v>
      </c>
      <c r="D129" s="10">
        <v>0</v>
      </c>
      <c r="E129" s="10">
        <v>0</v>
      </c>
      <c r="F129" s="10">
        <v>3</v>
      </c>
      <c r="G129" s="10">
        <v>3</v>
      </c>
      <c r="H129" s="10">
        <v>1</v>
      </c>
      <c r="I129" s="10">
        <v>2</v>
      </c>
      <c r="J129" s="10">
        <v>6</v>
      </c>
      <c r="K129" s="6">
        <f t="shared" ref="K129:K133" si="11">IF(C129=0,"-",(G129-C129)/C129)</f>
        <v>0</v>
      </c>
      <c r="L129" s="6" t="str">
        <f t="shared" si="10"/>
        <v>-</v>
      </c>
      <c r="M129" s="6" t="str">
        <f t="shared" si="10"/>
        <v>-</v>
      </c>
      <c r="N129" s="6">
        <f t="shared" si="10"/>
        <v>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2</v>
      </c>
      <c r="D131" s="10">
        <v>0</v>
      </c>
      <c r="E131" s="10">
        <v>0</v>
      </c>
      <c r="F131" s="10">
        <v>2</v>
      </c>
      <c r="G131" s="10">
        <v>6</v>
      </c>
      <c r="H131" s="10">
        <v>0</v>
      </c>
      <c r="I131" s="10">
        <v>0</v>
      </c>
      <c r="J131" s="10">
        <v>6</v>
      </c>
      <c r="K131" s="6">
        <f t="shared" si="11"/>
        <v>2</v>
      </c>
      <c r="L131" s="6" t="str">
        <f t="shared" si="10"/>
        <v>-</v>
      </c>
      <c r="M131" s="6" t="str">
        <f t="shared" si="10"/>
        <v>-</v>
      </c>
      <c r="N131" s="6">
        <f t="shared" si="10"/>
        <v>2</v>
      </c>
    </row>
    <row r="132" spans="2:14" ht="15" thickBot="1" x14ac:dyDescent="0.25">
      <c r="B132" s="4" t="s">
        <v>67</v>
      </c>
      <c r="C132" s="10">
        <v>3</v>
      </c>
      <c r="D132" s="10">
        <v>0</v>
      </c>
      <c r="E132" s="10">
        <v>0</v>
      </c>
      <c r="F132" s="10">
        <v>3</v>
      </c>
      <c r="G132" s="10">
        <v>0</v>
      </c>
      <c r="H132" s="10">
        <v>0</v>
      </c>
      <c r="I132" s="10">
        <v>0</v>
      </c>
      <c r="J132" s="10">
        <v>0</v>
      </c>
      <c r="K132" s="6">
        <f t="shared" si="11"/>
        <v>-1</v>
      </c>
      <c r="L132" s="6" t="str">
        <f t="shared" si="10"/>
        <v>-</v>
      </c>
      <c r="M132" s="6" t="str">
        <f t="shared" si="10"/>
        <v>-</v>
      </c>
      <c r="N132" s="6">
        <f t="shared" si="10"/>
        <v>-1</v>
      </c>
    </row>
    <row r="133" spans="2:14" ht="15" thickBot="1" x14ac:dyDescent="0.25">
      <c r="B133" s="4" t="s">
        <v>68</v>
      </c>
      <c r="C133" s="10">
        <v>18</v>
      </c>
      <c r="D133" s="10">
        <v>4</v>
      </c>
      <c r="E133" s="10">
        <v>2</v>
      </c>
      <c r="F133" s="10">
        <v>24</v>
      </c>
      <c r="G133" s="10">
        <v>22</v>
      </c>
      <c r="H133" s="10">
        <v>4</v>
      </c>
      <c r="I133" s="10">
        <v>6</v>
      </c>
      <c r="J133" s="10">
        <v>32</v>
      </c>
      <c r="K133" s="6">
        <f t="shared" si="11"/>
        <v>0.22222222222222221</v>
      </c>
      <c r="L133" s="6">
        <f t="shared" si="10"/>
        <v>0</v>
      </c>
      <c r="M133" s="6">
        <f t="shared" si="10"/>
        <v>2</v>
      </c>
      <c r="N133" s="6">
        <f t="shared" si="10"/>
        <v>0.33333333333333331</v>
      </c>
    </row>
    <row r="134" spans="2:14" ht="15" thickBot="1" x14ac:dyDescent="0.25">
      <c r="B134" s="4" t="s">
        <v>36</v>
      </c>
      <c r="C134" s="6">
        <f>IF(C128=0,"-",C128/(C128+C129))</f>
        <v>0.76923076923076927</v>
      </c>
      <c r="D134" s="6">
        <f>IF(D128=0,"-",D128/(D128+D129))</f>
        <v>1</v>
      </c>
      <c r="E134" s="6">
        <f t="shared" ref="E134:J134" si="12">IF(E128=0,"-",E128/(E128+E129))</f>
        <v>1</v>
      </c>
      <c r="F134" s="6">
        <f t="shared" si="12"/>
        <v>0.84210526315789469</v>
      </c>
      <c r="G134" s="6">
        <f t="shared" si="12"/>
        <v>0.8125</v>
      </c>
      <c r="H134" s="6">
        <f t="shared" si="12"/>
        <v>0.75</v>
      </c>
      <c r="I134" s="6">
        <f t="shared" si="12"/>
        <v>0.66666666666666663</v>
      </c>
      <c r="J134" s="6">
        <f t="shared" si="12"/>
        <v>0.76923076923076927</v>
      </c>
      <c r="K134" s="6">
        <f>IF(OR(C134="-",G134="-"),"-",(G134-C134)/C134)</f>
        <v>5.6249999999999939E-2</v>
      </c>
      <c r="L134" s="6">
        <f t="shared" ref="L134:N135" si="13">IF(OR(D134="-",H134="-"),"-",(H134-D134)/D134)</f>
        <v>-0.25</v>
      </c>
      <c r="M134" s="6">
        <f t="shared" si="13"/>
        <v>-0.33333333333333337</v>
      </c>
      <c r="N134" s="6">
        <f t="shared" si="13"/>
        <v>-8.6538461538461439E-2</v>
      </c>
    </row>
    <row r="135" spans="2:14" ht="15" thickBot="1" x14ac:dyDescent="0.25">
      <c r="B135" s="4" t="s">
        <v>37</v>
      </c>
      <c r="C135" s="6">
        <f>IF(C131=0,"-",C131/(C130+C131))</f>
        <v>1</v>
      </c>
      <c r="D135" s="6" t="str">
        <f t="shared" ref="D135:J135" si="14">IF(D131=0,"-",D131/(D130+D131))</f>
        <v>-</v>
      </c>
      <c r="E135" s="6" t="str">
        <f t="shared" si="14"/>
        <v>-</v>
      </c>
      <c r="F135" s="6">
        <f t="shared" si="14"/>
        <v>1</v>
      </c>
      <c r="G135" s="6">
        <f t="shared" si="14"/>
        <v>1</v>
      </c>
      <c r="H135" s="6" t="str">
        <f t="shared" si="14"/>
        <v>-</v>
      </c>
      <c r="I135" s="6" t="str">
        <f t="shared" si="14"/>
        <v>-</v>
      </c>
      <c r="J135" s="6">
        <f t="shared" si="14"/>
        <v>1</v>
      </c>
      <c r="K135" s="6">
        <f>IF(OR(C135="-",G135="-"),"-",(G135-C135)/C135)</f>
        <v>0</v>
      </c>
      <c r="L135" s="6" t="str">
        <f t="shared" si="13"/>
        <v>-</v>
      </c>
      <c r="M135" s="6" t="str">
        <f t="shared" si="13"/>
        <v>-</v>
      </c>
      <c r="N135" s="6">
        <f t="shared" si="13"/>
        <v>0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36</v>
      </c>
      <c r="D143" s="10">
        <v>0</v>
      </c>
      <c r="E143" s="10">
        <v>6</v>
      </c>
      <c r="F143" s="10">
        <v>42</v>
      </c>
      <c r="G143" s="10">
        <v>46</v>
      </c>
      <c r="H143" s="10">
        <v>0</v>
      </c>
      <c r="I143" s="10">
        <v>5</v>
      </c>
      <c r="J143" s="10">
        <v>51</v>
      </c>
      <c r="K143" s="6">
        <f>IF(C143=0,"-",(G143-C143)/C143)</f>
        <v>0.27777777777777779</v>
      </c>
      <c r="L143" s="6" t="str">
        <f t="shared" ref="L143:N147" si="15">IF(D143=0,"-",(H143-D143)/D143)</f>
        <v>-</v>
      </c>
      <c r="M143" s="6">
        <f t="shared" si="15"/>
        <v>-0.16666666666666666</v>
      </c>
      <c r="N143" s="6">
        <f t="shared" si="15"/>
        <v>0.21428571428571427</v>
      </c>
    </row>
    <row r="144" spans="2:14" ht="15" thickBot="1" x14ac:dyDescent="0.25">
      <c r="B144" s="4" t="s">
        <v>72</v>
      </c>
      <c r="C144" s="10">
        <v>26</v>
      </c>
      <c r="D144" s="10">
        <v>0</v>
      </c>
      <c r="E144" s="10">
        <v>1</v>
      </c>
      <c r="F144" s="10">
        <v>27</v>
      </c>
      <c r="G144" s="10">
        <v>19</v>
      </c>
      <c r="H144" s="10">
        <v>0</v>
      </c>
      <c r="I144" s="10">
        <v>5</v>
      </c>
      <c r="J144" s="10">
        <v>24</v>
      </c>
      <c r="K144" s="6">
        <f t="shared" ref="K144:K147" si="16">IF(C144=0,"-",(G144-C144)/C144)</f>
        <v>-0.26923076923076922</v>
      </c>
      <c r="L144" s="6" t="str">
        <f t="shared" si="15"/>
        <v>-</v>
      </c>
      <c r="M144" s="6">
        <f t="shared" si="15"/>
        <v>4</v>
      </c>
      <c r="N144" s="6">
        <f t="shared" si="15"/>
        <v>-0.1111111111111111</v>
      </c>
    </row>
    <row r="145" spans="2:14" ht="15" thickBot="1" x14ac:dyDescent="0.25">
      <c r="B145" s="4" t="s">
        <v>73</v>
      </c>
      <c r="C145" s="10">
        <v>233</v>
      </c>
      <c r="D145" s="10">
        <v>0</v>
      </c>
      <c r="E145" s="10">
        <v>12</v>
      </c>
      <c r="F145" s="10">
        <v>245</v>
      </c>
      <c r="G145" s="10">
        <v>269</v>
      </c>
      <c r="H145" s="10">
        <v>0</v>
      </c>
      <c r="I145" s="10">
        <v>17</v>
      </c>
      <c r="J145" s="10">
        <v>286</v>
      </c>
      <c r="K145" s="6">
        <f t="shared" si="16"/>
        <v>0.15450643776824036</v>
      </c>
      <c r="L145" s="6" t="str">
        <f t="shared" si="15"/>
        <v>-</v>
      </c>
      <c r="M145" s="6">
        <f t="shared" si="15"/>
        <v>0.41666666666666669</v>
      </c>
      <c r="N145" s="6">
        <f t="shared" si="15"/>
        <v>0.16734693877551021</v>
      </c>
    </row>
    <row r="146" spans="2:14" ht="15" thickBot="1" x14ac:dyDescent="0.25">
      <c r="B146" s="4" t="s">
        <v>74</v>
      </c>
      <c r="C146" s="10">
        <v>94</v>
      </c>
      <c r="D146" s="10">
        <v>0</v>
      </c>
      <c r="E146" s="10">
        <v>17</v>
      </c>
      <c r="F146" s="10">
        <v>111</v>
      </c>
      <c r="G146" s="10">
        <v>93</v>
      </c>
      <c r="H146" s="10">
        <v>0</v>
      </c>
      <c r="I146" s="10">
        <v>17</v>
      </c>
      <c r="J146" s="10">
        <v>110</v>
      </c>
      <c r="K146" s="6">
        <f t="shared" si="16"/>
        <v>-1.0638297872340425E-2</v>
      </c>
      <c r="L146" s="6" t="str">
        <f t="shared" si="15"/>
        <v>-</v>
      </c>
      <c r="M146" s="6">
        <f t="shared" si="15"/>
        <v>0</v>
      </c>
      <c r="N146" s="6">
        <f t="shared" si="15"/>
        <v>-9.0090090090090089E-3</v>
      </c>
    </row>
    <row r="147" spans="2:14" ht="15" thickBot="1" x14ac:dyDescent="0.25">
      <c r="B147" s="4" t="s">
        <v>75</v>
      </c>
      <c r="C147" s="10">
        <v>5</v>
      </c>
      <c r="D147" s="10">
        <v>0</v>
      </c>
      <c r="E147" s="10">
        <v>0</v>
      </c>
      <c r="F147" s="10">
        <v>5</v>
      </c>
      <c r="G147" s="10">
        <v>10</v>
      </c>
      <c r="H147" s="10">
        <v>0</v>
      </c>
      <c r="I147" s="10">
        <v>0</v>
      </c>
      <c r="J147" s="10">
        <v>10</v>
      </c>
      <c r="K147" s="6">
        <f t="shared" si="16"/>
        <v>1</v>
      </c>
      <c r="L147" s="6" t="str">
        <f t="shared" si="15"/>
        <v>-</v>
      </c>
      <c r="M147" s="6" t="str">
        <f t="shared" si="15"/>
        <v>-</v>
      </c>
      <c r="N147" s="6">
        <f t="shared" si="15"/>
        <v>1</v>
      </c>
    </row>
    <row r="148" spans="2:14" ht="15" thickBot="1" x14ac:dyDescent="0.25">
      <c r="B148" s="7" t="s">
        <v>68</v>
      </c>
      <c r="C148" s="10">
        <v>394</v>
      </c>
      <c r="D148" s="10">
        <v>0</v>
      </c>
      <c r="E148" s="10">
        <v>36</v>
      </c>
      <c r="F148" s="10">
        <v>430</v>
      </c>
      <c r="G148" s="10">
        <v>437</v>
      </c>
      <c r="H148" s="10">
        <v>0</v>
      </c>
      <c r="I148" s="10">
        <v>44</v>
      </c>
      <c r="J148" s="10">
        <v>481</v>
      </c>
      <c r="K148" s="6">
        <f t="shared" ref="K148" si="17">IF(C148=0,"-",(G148-C148)/C148)</f>
        <v>0.10913705583756345</v>
      </c>
      <c r="L148" s="6" t="str">
        <f t="shared" ref="L148" si="18">IF(D148=0,"-",(H148-D148)/D148)</f>
        <v>-</v>
      </c>
      <c r="M148" s="6">
        <f t="shared" ref="M148" si="19">IF(E148=0,"-",(I148-E148)/E148)</f>
        <v>0.22222222222222221</v>
      </c>
      <c r="N148" s="6">
        <f t="shared" ref="N148" si="20">IF(F148=0,"-",(J148-F148)/F148)</f>
        <v>0.1186046511627907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0.13382899628252787</v>
      </c>
      <c r="D149" s="6" t="str">
        <f t="shared" si="21"/>
        <v>-</v>
      </c>
      <c r="E149" s="6">
        <f t="shared" si="21"/>
        <v>0.33333333333333331</v>
      </c>
      <c r="F149" s="6">
        <f t="shared" si="21"/>
        <v>0.14634146341463414</v>
      </c>
      <c r="G149" s="6">
        <f t="shared" si="21"/>
        <v>0.14603174603174604</v>
      </c>
      <c r="H149" s="6" t="str">
        <f t="shared" si="21"/>
        <v>-</v>
      </c>
      <c r="I149" s="6">
        <f t="shared" si="21"/>
        <v>0.22727272727272727</v>
      </c>
      <c r="J149" s="6">
        <f t="shared" si="21"/>
        <v>0.1513353115727003</v>
      </c>
      <c r="K149" s="6">
        <f>IF(OR(C149="-",G149="-"),"-",(G149-C149)/C149)</f>
        <v>9.1181657848324688E-2</v>
      </c>
      <c r="L149" s="6" t="str">
        <f t="shared" ref="L149:N150" si="22">IF(OR(D149="-",H149="-"),"-",(H149-D149)/D149)</f>
        <v>-</v>
      </c>
      <c r="M149" s="6">
        <f t="shared" si="22"/>
        <v>-0.31818181818181818</v>
      </c>
      <c r="N149" s="6">
        <f t="shared" si="22"/>
        <v>3.4124629080118804E-2</v>
      </c>
    </row>
    <row r="150" spans="2:14" ht="29.25" thickBot="1" x14ac:dyDescent="0.25">
      <c r="B150" s="7" t="s">
        <v>77</v>
      </c>
      <c r="C150" s="6">
        <f t="shared" si="21"/>
        <v>0.21666666666666667</v>
      </c>
      <c r="D150" s="6" t="str">
        <f t="shared" si="21"/>
        <v>-</v>
      </c>
      <c r="E150" s="6">
        <f t="shared" si="21"/>
        <v>5.5555555555555552E-2</v>
      </c>
      <c r="F150" s="6">
        <f t="shared" si="21"/>
        <v>0.19565217391304349</v>
      </c>
      <c r="G150" s="6">
        <f t="shared" si="21"/>
        <v>0.16964285714285715</v>
      </c>
      <c r="H150" s="6" t="str">
        <f t="shared" si="21"/>
        <v>-</v>
      </c>
      <c r="I150" s="6">
        <f t="shared" si="21"/>
        <v>0.22727272727272727</v>
      </c>
      <c r="J150" s="6">
        <f t="shared" si="21"/>
        <v>0.17910447761194029</v>
      </c>
      <c r="K150" s="6">
        <f>IF(OR(C150="-",G150="-"),"-",(G150-C150)/C150)</f>
        <v>-0.21703296703296701</v>
      </c>
      <c r="L150" s="6" t="str">
        <f t="shared" si="22"/>
        <v>-</v>
      </c>
      <c r="M150" s="6">
        <f t="shared" si="22"/>
        <v>3.0909090909090908</v>
      </c>
      <c r="N150" s="6">
        <f t="shared" si="22"/>
        <v>-8.4577114427860783E-2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327</v>
      </c>
      <c r="D157" s="19">
        <v>362</v>
      </c>
      <c r="E157" s="18">
        <f>IF(C157=0,"-",(D157-C157)/C157)</f>
        <v>0.10703363914373089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49</v>
      </c>
      <c r="D158" s="19">
        <v>59</v>
      </c>
      <c r="E158" s="18">
        <f t="shared" ref="E158:E159" si="23">IF(C158=0,"-",(D158-C158)/C158)</f>
        <v>0.20408163265306123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13</v>
      </c>
      <c r="D159" s="19">
        <v>6</v>
      </c>
      <c r="E159" s="18">
        <f t="shared" si="23"/>
        <v>-0.53846153846153844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0.84061696658097684</v>
      </c>
      <c r="D160" s="18">
        <f>IF(D157=0,"-",D157/(D157+D158+D159))</f>
        <v>0.84777517564402816</v>
      </c>
      <c r="E160" s="18">
        <f>IF(OR(C160="-",D160="-"),"-",(D160-C160)/C160)</f>
        <v>8.5154230138439167E-3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19</v>
      </c>
      <c r="D166" s="5">
        <v>26</v>
      </c>
      <c r="E166" s="6">
        <f>IF(C166=0,"-",(D166-C166)/C166)</f>
        <v>0.36842105263157893</v>
      </c>
    </row>
    <row r="167" spans="2:14" ht="20.100000000000001" customHeight="1" thickBot="1" x14ac:dyDescent="0.25">
      <c r="B167" s="4" t="s">
        <v>41</v>
      </c>
      <c r="C167" s="5">
        <v>10</v>
      </c>
      <c r="D167" s="5">
        <v>12</v>
      </c>
      <c r="E167" s="6">
        <f t="shared" ref="E167:E168" si="24">IF(C167=0,"-",(D167-C167)/C167)</f>
        <v>0.2</v>
      </c>
    </row>
    <row r="168" spans="2:14" ht="20.100000000000001" customHeight="1" thickBot="1" x14ac:dyDescent="0.25">
      <c r="B168" s="4" t="s">
        <v>42</v>
      </c>
      <c r="C168" s="5">
        <v>6</v>
      </c>
      <c r="D168" s="5">
        <v>8</v>
      </c>
      <c r="E168" s="6">
        <f t="shared" si="24"/>
        <v>0.33333333333333331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0.84210526315789469</v>
      </c>
      <c r="D169" s="6">
        <f>IF(D166=0,"-",(D167+D168)/D166)</f>
        <v>0.76923076923076927</v>
      </c>
      <c r="E169" s="6">
        <f t="shared" ref="E169:E171" si="25">IF(OR(C169="-",D169="-"),"-",(D169-C169)/C169)</f>
        <v>-8.6538461538461439E-2</v>
      </c>
    </row>
    <row r="170" spans="2:14" ht="20.100000000000001" customHeight="1" thickBot="1" x14ac:dyDescent="0.25">
      <c r="B170" s="4" t="s">
        <v>39</v>
      </c>
      <c r="C170" s="6">
        <v>0.76923076923076927</v>
      </c>
      <c r="D170" s="6">
        <v>0.70588235294117652</v>
      </c>
      <c r="E170" s="6">
        <f t="shared" si="25"/>
        <v>-8.2352941176470573E-2</v>
      </c>
    </row>
    <row r="171" spans="2:14" ht="20.100000000000001" customHeight="1" thickBot="1" x14ac:dyDescent="0.25">
      <c r="B171" s="4" t="s">
        <v>40</v>
      </c>
      <c r="C171" s="6">
        <v>1</v>
      </c>
      <c r="D171" s="6">
        <v>0.88888888888888884</v>
      </c>
      <c r="E171" s="6">
        <f t="shared" si="25"/>
        <v>-0.11111111111111116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23</v>
      </c>
      <c r="D178" s="5">
        <v>22</v>
      </c>
      <c r="E178" s="6">
        <f>IF(C178=0,"-",(D178-C178)/C178)</f>
        <v>-4.3478260869565216E-2</v>
      </c>
      <c r="H178" s="13"/>
    </row>
    <row r="179" spans="2:8" ht="15" thickBot="1" x14ac:dyDescent="0.25">
      <c r="B179" s="4" t="s">
        <v>43</v>
      </c>
      <c r="C179" s="5">
        <v>17</v>
      </c>
      <c r="D179" s="5">
        <v>19</v>
      </c>
      <c r="E179" s="6">
        <f t="shared" ref="E179:E185" si="26">IF(C179=0,"-",(D179-C179)/C179)</f>
        <v>0.11764705882352941</v>
      </c>
      <c r="H179" s="13"/>
    </row>
    <row r="180" spans="2:8" ht="15" thickBot="1" x14ac:dyDescent="0.25">
      <c r="B180" s="4" t="s">
        <v>47</v>
      </c>
      <c r="C180" s="5">
        <v>2</v>
      </c>
      <c r="D180" s="5">
        <v>2</v>
      </c>
      <c r="E180" s="6">
        <f t="shared" si="26"/>
        <v>0</v>
      </c>
      <c r="H180" s="13"/>
    </row>
    <row r="181" spans="2:8" ht="15" thickBot="1" x14ac:dyDescent="0.25">
      <c r="B181" s="4" t="s">
        <v>78</v>
      </c>
      <c r="C181" s="5">
        <v>4</v>
      </c>
      <c r="D181" s="5">
        <v>1</v>
      </c>
      <c r="E181" s="6">
        <f t="shared" si="26"/>
        <v>-0.75</v>
      </c>
      <c r="H181" s="13"/>
    </row>
    <row r="182" spans="2:8" ht="15" thickBot="1" x14ac:dyDescent="0.25">
      <c r="B182" s="15" t="s">
        <v>79</v>
      </c>
      <c r="C182" s="5">
        <v>400</v>
      </c>
      <c r="D182" s="5">
        <v>569</v>
      </c>
      <c r="E182" s="6">
        <f t="shared" si="26"/>
        <v>0.42249999999999999</v>
      </c>
      <c r="H182" s="13"/>
    </row>
    <row r="183" spans="2:8" ht="15" thickBot="1" x14ac:dyDescent="0.25">
      <c r="B183" s="4" t="s">
        <v>47</v>
      </c>
      <c r="C183" s="5">
        <v>369</v>
      </c>
      <c r="D183" s="5">
        <v>530</v>
      </c>
      <c r="E183" s="6">
        <f t="shared" si="26"/>
        <v>0.43631436314363142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31</v>
      </c>
      <c r="D185" s="5">
        <v>39</v>
      </c>
      <c r="E185" s="6">
        <f t="shared" si="26"/>
        <v>0.25806451612903225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5</v>
      </c>
      <c r="D197" s="5">
        <v>7</v>
      </c>
      <c r="E197" s="6">
        <f t="shared" ref="E197:E200" si="27">IF(C197=0,"-",(D197-C197)/C197)</f>
        <v>0.4</v>
      </c>
    </row>
    <row r="198" spans="2:5" ht="15" thickBot="1" x14ac:dyDescent="0.25">
      <c r="B198" s="4" t="s">
        <v>83</v>
      </c>
      <c r="C198" s="5">
        <v>2</v>
      </c>
      <c r="D198" s="5">
        <v>1</v>
      </c>
      <c r="E198" s="6">
        <f t="shared" si="27"/>
        <v>-0.5</v>
      </c>
    </row>
    <row r="199" spans="2:5" ht="15" thickBot="1" x14ac:dyDescent="0.25">
      <c r="B199" s="4" t="s">
        <v>84</v>
      </c>
      <c r="C199" s="5">
        <v>7</v>
      </c>
      <c r="D199" s="5">
        <v>8</v>
      </c>
      <c r="E199" s="6">
        <f t="shared" si="27"/>
        <v>0.14285714285714285</v>
      </c>
    </row>
    <row r="200" spans="2:5" ht="15" thickBot="1" x14ac:dyDescent="0.25">
      <c r="B200" s="4" t="s">
        <v>85</v>
      </c>
      <c r="C200" s="5">
        <v>4</v>
      </c>
      <c r="D200" s="5">
        <v>6</v>
      </c>
      <c r="E200" s="6">
        <f t="shared" si="27"/>
        <v>0.5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5</v>
      </c>
      <c r="D208" s="5">
        <v>7</v>
      </c>
      <c r="E208" s="6">
        <f t="shared" si="28"/>
        <v>0.4</v>
      </c>
    </row>
    <row r="209" spans="2:5" ht="20.100000000000001" customHeight="1" thickBot="1" x14ac:dyDescent="0.25">
      <c r="B209" s="17" t="s">
        <v>86</v>
      </c>
      <c r="C209" s="5">
        <v>4</v>
      </c>
      <c r="D209" s="5">
        <v>5</v>
      </c>
      <c r="E209" s="6">
        <f t="shared" si="28"/>
        <v>0.25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2</v>
      </c>
      <c r="E210" s="6">
        <f t="shared" si="28"/>
        <v>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2</v>
      </c>
      <c r="D212" s="5">
        <v>1</v>
      </c>
      <c r="E212" s="6">
        <f>IF(C212=0,"-",(D212-C212)/C212)</f>
        <v>-0.5</v>
      </c>
    </row>
    <row r="213" spans="2:5" ht="15" thickBot="1" x14ac:dyDescent="0.25">
      <c r="B213" s="17" t="s">
        <v>86</v>
      </c>
      <c r="C213" s="5">
        <v>2</v>
      </c>
      <c r="D213" s="5">
        <v>0</v>
      </c>
      <c r="E213" s="6">
        <f t="shared" ref="E213:E214" si="29">IF(C213=0,"-",(D213-C213)/C213)</f>
        <v>-1</v>
      </c>
    </row>
    <row r="214" spans="2:5" ht="15" thickBot="1" x14ac:dyDescent="0.25">
      <c r="B214" s="17" t="s">
        <v>87</v>
      </c>
      <c r="C214" s="5">
        <v>0</v>
      </c>
      <c r="D214" s="5">
        <v>1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6</v>
      </c>
      <c r="D221" s="5">
        <v>7</v>
      </c>
      <c r="E221" s="6">
        <f t="shared" ref="E221:E223" si="30">IF(C221=0,"-",(D221-C221)/C221)</f>
        <v>0.16666666666666666</v>
      </c>
    </row>
    <row r="222" spans="2:5" ht="15" thickBot="1" x14ac:dyDescent="0.25">
      <c r="B222" s="16" t="s">
        <v>92</v>
      </c>
      <c r="C222" s="5">
        <v>7</v>
      </c>
      <c r="D222" s="5">
        <v>10</v>
      </c>
      <c r="E222" s="6">
        <f t="shared" si="30"/>
        <v>0.42857142857142855</v>
      </c>
    </row>
    <row r="223" spans="2:5" ht="15" thickBot="1" x14ac:dyDescent="0.25">
      <c r="B223" s="16" t="s">
        <v>93</v>
      </c>
      <c r="C223" s="5">
        <v>17</v>
      </c>
      <c r="D223" s="5">
        <v>15</v>
      </c>
      <c r="E223" s="6">
        <f t="shared" si="30"/>
        <v>-0.11764705882352941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2024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1992</v>
      </c>
      <c r="D14" s="5">
        <v>2103</v>
      </c>
      <c r="E14" s="6">
        <f>IF(C14&gt;0,(D14-C14)/C14)</f>
        <v>5.5722891566265059E-2</v>
      </c>
    </row>
    <row r="15" spans="1:5" ht="20.100000000000001" customHeight="1" thickBot="1" x14ac:dyDescent="0.25">
      <c r="B15" s="4" t="s">
        <v>17</v>
      </c>
      <c r="C15" s="5">
        <v>1992</v>
      </c>
      <c r="D15" s="5">
        <v>1757</v>
      </c>
      <c r="E15" s="6">
        <f t="shared" ref="E15:E25" si="0">IF(C15&gt;0,(D15-C15)/C15)</f>
        <v>-0.1179718875502008</v>
      </c>
    </row>
    <row r="16" spans="1:5" ht="20.100000000000001" customHeight="1" thickBot="1" x14ac:dyDescent="0.25">
      <c r="B16" s="4" t="s">
        <v>18</v>
      </c>
      <c r="C16" s="5">
        <v>1300</v>
      </c>
      <c r="D16" s="5">
        <v>1160</v>
      </c>
      <c r="E16" s="6">
        <f t="shared" si="0"/>
        <v>-0.1076923076923077</v>
      </c>
    </row>
    <row r="17" spans="2:5" ht="20.100000000000001" customHeight="1" thickBot="1" x14ac:dyDescent="0.25">
      <c r="B17" s="4" t="s">
        <v>19</v>
      </c>
      <c r="C17" s="5">
        <v>692</v>
      </c>
      <c r="D17" s="5">
        <v>597</v>
      </c>
      <c r="E17" s="6">
        <f t="shared" si="0"/>
        <v>-0.13728323699421965</v>
      </c>
    </row>
    <row r="18" spans="2:5" ht="20.100000000000001" customHeight="1" thickBot="1" x14ac:dyDescent="0.25">
      <c r="B18" s="4" t="s">
        <v>100</v>
      </c>
      <c r="C18" s="5">
        <v>12</v>
      </c>
      <c r="D18" s="5">
        <v>1</v>
      </c>
      <c r="E18" s="6">
        <f>IF(C18=0,"-",(D18-C18)/C18)</f>
        <v>-0.91666666666666663</v>
      </c>
    </row>
    <row r="19" spans="2:5" ht="20.100000000000001" customHeight="1" thickBot="1" x14ac:dyDescent="0.25">
      <c r="B19" s="4" t="s">
        <v>101</v>
      </c>
      <c r="C19" s="5">
        <v>2</v>
      </c>
      <c r="D19" s="5">
        <v>0</v>
      </c>
      <c r="E19" s="6">
        <f>IF(C19=0,"-",(D19-C19)/C19)</f>
        <v>-1</v>
      </c>
    </row>
    <row r="20" spans="2:5" ht="20.100000000000001" customHeight="1" thickBot="1" x14ac:dyDescent="0.25">
      <c r="B20" s="4" t="s">
        <v>20</v>
      </c>
      <c r="C20" s="6">
        <f>C17/C15</f>
        <v>0.34738955823293172</v>
      </c>
      <c r="D20" s="6">
        <f>D17/D15</f>
        <v>0.33978372225384179</v>
      </c>
      <c r="E20" s="6">
        <f t="shared" si="0"/>
        <v>-2.1894256171021868E-2</v>
      </c>
    </row>
    <row r="21" spans="2:5" ht="30" customHeight="1" thickBot="1" x14ac:dyDescent="0.25">
      <c r="B21" s="4" t="s">
        <v>23</v>
      </c>
      <c r="C21" s="5">
        <v>135</v>
      </c>
      <c r="D21" s="5">
        <v>124</v>
      </c>
      <c r="E21" s="6">
        <f t="shared" si="0"/>
        <v>-8.1481481481481488E-2</v>
      </c>
    </row>
    <row r="22" spans="2:5" ht="20.100000000000001" customHeight="1" thickBot="1" x14ac:dyDescent="0.25">
      <c r="B22" s="4" t="s">
        <v>24</v>
      </c>
      <c r="C22" s="5">
        <v>79</v>
      </c>
      <c r="D22" s="5">
        <v>78</v>
      </c>
      <c r="E22" s="6">
        <f t="shared" si="0"/>
        <v>-1.2658227848101266E-2</v>
      </c>
    </row>
    <row r="23" spans="2:5" ht="20.100000000000001" customHeight="1" thickBot="1" x14ac:dyDescent="0.25">
      <c r="B23" s="4" t="s">
        <v>25</v>
      </c>
      <c r="C23" s="5">
        <v>56</v>
      </c>
      <c r="D23" s="5">
        <v>46</v>
      </c>
      <c r="E23" s="6">
        <f t="shared" si="0"/>
        <v>-0.17857142857142858</v>
      </c>
    </row>
    <row r="24" spans="2:5" ht="20.100000000000001" customHeight="1" thickBot="1" x14ac:dyDescent="0.25">
      <c r="B24" s="4" t="s">
        <v>21</v>
      </c>
      <c r="C24" s="6">
        <f>C23/C21</f>
        <v>0.4148148148148148</v>
      </c>
      <c r="D24" s="6">
        <f t="shared" ref="D24" si="1">D23/D21</f>
        <v>0.37096774193548387</v>
      </c>
      <c r="E24" s="6">
        <f t="shared" si="0"/>
        <v>-0.10570276497695849</v>
      </c>
    </row>
    <row r="25" spans="2:5" ht="20.100000000000001" customHeight="1" thickBot="1" x14ac:dyDescent="0.25">
      <c r="B25" s="7" t="s">
        <v>26</v>
      </c>
      <c r="C25" s="6">
        <v>0.25740657704817199</v>
      </c>
      <c r="D25" s="6">
        <v>0.22358582285181999</v>
      </c>
      <c r="E25" s="6">
        <f t="shared" si="0"/>
        <v>-0.13139040417767825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440</v>
      </c>
      <c r="D34" s="5">
        <v>466</v>
      </c>
      <c r="E34" s="6">
        <f>IF(C34&gt;0,(D34-C34)/C34,"-")</f>
        <v>5.909090909090909E-2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364</v>
      </c>
      <c r="D36" s="5">
        <v>360</v>
      </c>
      <c r="E36" s="6">
        <f t="shared" si="2"/>
        <v>-1.098901098901099E-2</v>
      </c>
    </row>
    <row r="37" spans="2:5" ht="20.100000000000001" customHeight="1" thickBot="1" x14ac:dyDescent="0.25">
      <c r="B37" s="4" t="s">
        <v>30</v>
      </c>
      <c r="C37" s="5">
        <v>76</v>
      </c>
      <c r="D37" s="5">
        <v>106</v>
      </c>
      <c r="E37" s="6">
        <f t="shared" si="2"/>
        <v>0.39473684210526316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530</v>
      </c>
      <c r="D44" s="5">
        <v>491</v>
      </c>
      <c r="E44" s="6">
        <f>IF(C44&gt;0,(D44-C44)/C44,"-")</f>
        <v>-7.3584905660377356E-2</v>
      </c>
    </row>
    <row r="45" spans="2:5" ht="20.100000000000001" customHeight="1" thickBot="1" x14ac:dyDescent="0.25">
      <c r="B45" s="4" t="s">
        <v>34</v>
      </c>
      <c r="C45" s="5">
        <v>10</v>
      </c>
      <c r="D45" s="5">
        <v>13</v>
      </c>
      <c r="E45" s="6">
        <f t="shared" ref="E45:E51" si="3">IF(C45&gt;0,(D45-C45)/C45,"-")</f>
        <v>0.3</v>
      </c>
    </row>
    <row r="46" spans="2:5" ht="20.100000000000001" customHeight="1" thickBot="1" x14ac:dyDescent="0.25">
      <c r="B46" s="4" t="s">
        <v>31</v>
      </c>
      <c r="C46" s="5">
        <v>25</v>
      </c>
      <c r="D46" s="5">
        <v>31</v>
      </c>
      <c r="E46" s="6">
        <f t="shared" si="3"/>
        <v>0.24</v>
      </c>
    </row>
    <row r="47" spans="2:5" ht="20.100000000000001" customHeight="1" thickBot="1" x14ac:dyDescent="0.25">
      <c r="B47" s="4" t="s">
        <v>32</v>
      </c>
      <c r="C47" s="5">
        <v>684</v>
      </c>
      <c r="D47" s="5">
        <v>821</v>
      </c>
      <c r="E47" s="6">
        <f t="shared" si="3"/>
        <v>0.20029239766081872</v>
      </c>
    </row>
    <row r="48" spans="2:5" ht="20.100000000000001" customHeight="1" thickBot="1" x14ac:dyDescent="0.25">
      <c r="B48" s="4" t="s">
        <v>35</v>
      </c>
      <c r="C48" s="5">
        <v>215</v>
      </c>
      <c r="D48" s="5">
        <v>230</v>
      </c>
      <c r="E48" s="6">
        <f t="shared" si="3"/>
        <v>6.9767441860465115E-2</v>
      </c>
    </row>
    <row r="49" spans="2:5" ht="20.100000000000001" customHeight="1" thickBot="1" x14ac:dyDescent="0.25">
      <c r="B49" s="4" t="s">
        <v>67</v>
      </c>
      <c r="C49" s="5">
        <v>283</v>
      </c>
      <c r="D49" s="5">
        <v>385</v>
      </c>
      <c r="E49" s="6">
        <f t="shared" si="3"/>
        <v>0.36042402826855124</v>
      </c>
    </row>
    <row r="50" spans="2:5" ht="20.100000000000001" customHeight="1" collapsed="1" thickBot="1" x14ac:dyDescent="0.25">
      <c r="B50" s="4" t="s">
        <v>36</v>
      </c>
      <c r="C50" s="6">
        <f>C44/(C44+C45)</f>
        <v>0.98148148148148151</v>
      </c>
      <c r="D50" s="6">
        <f>D44/(D44+D45)</f>
        <v>0.97420634920634919</v>
      </c>
      <c r="E50" s="6">
        <f t="shared" si="3"/>
        <v>-7.4123989218329326E-3</v>
      </c>
    </row>
    <row r="51" spans="2:5" ht="20.100000000000001" customHeight="1" thickBot="1" x14ac:dyDescent="0.25">
      <c r="B51" s="4" t="s">
        <v>37</v>
      </c>
      <c r="C51" s="6">
        <f>C47/(C46+C47)</f>
        <v>0.9647390691114246</v>
      </c>
      <c r="D51" s="6">
        <f t="shared" ref="D51" si="4">D47/(D46+D47)</f>
        <v>0.96361502347417838</v>
      </c>
      <c r="E51" s="6">
        <f t="shared" si="3"/>
        <v>-1.1651291766192524E-3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547</v>
      </c>
      <c r="D58" s="5">
        <v>511</v>
      </c>
      <c r="E58" s="6">
        <f>IF(C58&gt;0,(D58-C58)/C58,"-")</f>
        <v>-6.5813528336380253E-2</v>
      </c>
    </row>
    <row r="59" spans="2:5" ht="20.100000000000001" customHeight="1" thickBot="1" x14ac:dyDescent="0.25">
      <c r="B59" s="4" t="s">
        <v>41</v>
      </c>
      <c r="C59" s="5">
        <v>351</v>
      </c>
      <c r="D59" s="5">
        <v>322</v>
      </c>
      <c r="E59" s="6">
        <f t="shared" ref="E59:E63" si="5">IF(C59&gt;0,(D59-C59)/C59,"-")</f>
        <v>-8.2621082621082614E-2</v>
      </c>
    </row>
    <row r="60" spans="2:5" ht="20.100000000000001" customHeight="1" thickBot="1" x14ac:dyDescent="0.25">
      <c r="B60" s="4" t="s">
        <v>42</v>
      </c>
      <c r="C60" s="5">
        <v>186</v>
      </c>
      <c r="D60" s="5">
        <v>176</v>
      </c>
      <c r="E60" s="6">
        <f t="shared" si="5"/>
        <v>-5.3763440860215055E-2</v>
      </c>
    </row>
    <row r="61" spans="2:5" ht="20.100000000000001" customHeight="1" collapsed="1" thickBot="1" x14ac:dyDescent="0.25">
      <c r="B61" s="4" t="s">
        <v>98</v>
      </c>
      <c r="C61" s="6">
        <f>(C59+C60)/C58</f>
        <v>0.98171846435100552</v>
      </c>
      <c r="D61" s="6">
        <f>(D59+D60)/D58</f>
        <v>0.97455968688845396</v>
      </c>
      <c r="E61" s="6">
        <f t="shared" si="5"/>
        <v>-7.2920880298243985E-3</v>
      </c>
    </row>
    <row r="62" spans="2:5" ht="20.100000000000001" customHeight="1" thickBot="1" x14ac:dyDescent="0.25">
      <c r="B62" s="4" t="s">
        <v>39</v>
      </c>
      <c r="C62" s="6">
        <v>0.98044692737430172</v>
      </c>
      <c r="D62" s="6">
        <v>0.97280966767371602</v>
      </c>
      <c r="E62" s="6">
        <f t="shared" si="5"/>
        <v>-7.7895697231045108E-3</v>
      </c>
    </row>
    <row r="63" spans="2:5" ht="20.100000000000001" customHeight="1" thickBot="1" x14ac:dyDescent="0.25">
      <c r="B63" s="4" t="s">
        <v>40</v>
      </c>
      <c r="C63" s="6">
        <v>0.98412698412698407</v>
      </c>
      <c r="D63" s="6">
        <v>0.97777777777777775</v>
      </c>
      <c r="E63" s="6">
        <f t="shared" si="5"/>
        <v>-6.4516129032257839E-3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2042</v>
      </c>
      <c r="D70" s="5">
        <v>2174</v>
      </c>
      <c r="E70" s="6">
        <f>IF(C70&gt;0,(D70-C70)/C70,"-")</f>
        <v>6.4642507345739467E-2</v>
      </c>
    </row>
    <row r="71" spans="2:5" ht="20.100000000000001" customHeight="1" thickBot="1" x14ac:dyDescent="0.25">
      <c r="B71" s="4" t="s">
        <v>45</v>
      </c>
      <c r="C71" s="5">
        <v>886</v>
      </c>
      <c r="D71" s="5">
        <v>919</v>
      </c>
      <c r="E71" s="6">
        <f t="shared" ref="E71:E77" si="6">IF(C71&gt;0,(D71-C71)/C71,"-")</f>
        <v>3.724604966139955E-2</v>
      </c>
    </row>
    <row r="72" spans="2:5" ht="20.100000000000001" customHeight="1" thickBot="1" x14ac:dyDescent="0.25">
      <c r="B72" s="4" t="s">
        <v>43</v>
      </c>
      <c r="C72" s="5">
        <v>5</v>
      </c>
      <c r="D72" s="5">
        <v>11</v>
      </c>
      <c r="E72" s="6">
        <f t="shared" si="6"/>
        <v>1.2</v>
      </c>
    </row>
    <row r="73" spans="2:5" ht="20.100000000000001" customHeight="1" thickBot="1" x14ac:dyDescent="0.25">
      <c r="B73" s="4" t="s">
        <v>46</v>
      </c>
      <c r="C73" s="5">
        <v>861</v>
      </c>
      <c r="D73" s="5">
        <v>952</v>
      </c>
      <c r="E73" s="6">
        <f t="shared" si="6"/>
        <v>0.10569105691056911</v>
      </c>
    </row>
    <row r="74" spans="2:5" ht="20.100000000000001" customHeight="1" thickBot="1" x14ac:dyDescent="0.25">
      <c r="B74" s="4" t="s">
        <v>47</v>
      </c>
      <c r="C74" s="5">
        <v>215</v>
      </c>
      <c r="D74" s="5">
        <v>206</v>
      </c>
      <c r="E74" s="6">
        <f t="shared" si="6"/>
        <v>-4.1860465116279069E-2</v>
      </c>
    </row>
    <row r="75" spans="2:5" ht="20.100000000000001" customHeight="1" thickBot="1" x14ac:dyDescent="0.25">
      <c r="B75" s="4" t="s">
        <v>48</v>
      </c>
      <c r="C75" s="5">
        <v>75</v>
      </c>
      <c r="D75" s="5">
        <v>86</v>
      </c>
      <c r="E75" s="6">
        <f t="shared" si="6"/>
        <v>0.14666666666666667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112</v>
      </c>
      <c r="D90" s="5">
        <v>85</v>
      </c>
      <c r="E90" s="6">
        <f>IF(C90&gt;0,(D90-C90)/C90,"-")</f>
        <v>-0.24107142857142858</v>
      </c>
    </row>
    <row r="91" spans="2:5" ht="29.25" thickBot="1" x14ac:dyDescent="0.25">
      <c r="B91" s="4" t="s">
        <v>52</v>
      </c>
      <c r="C91" s="5">
        <v>47</v>
      </c>
      <c r="D91" s="5">
        <v>21</v>
      </c>
      <c r="E91" s="6">
        <f t="shared" ref="E91:E93" si="7">IF(C91&gt;0,(D91-C91)/C91,"-")</f>
        <v>-0.55319148936170215</v>
      </c>
    </row>
    <row r="92" spans="2:5" ht="29.25" customHeight="1" thickBot="1" x14ac:dyDescent="0.25">
      <c r="B92" s="4" t="s">
        <v>53</v>
      </c>
      <c r="C92" s="5">
        <v>58</v>
      </c>
      <c r="D92" s="5">
        <v>29</v>
      </c>
      <c r="E92" s="6">
        <f t="shared" si="7"/>
        <v>-0.5</v>
      </c>
    </row>
    <row r="93" spans="2:5" ht="29.25" customHeight="1" thickBot="1" x14ac:dyDescent="0.25">
      <c r="B93" s="4" t="s">
        <v>54</v>
      </c>
      <c r="C93" s="6">
        <f>(C90+C91)/(C90+C91+C92)</f>
        <v>0.73271889400921664</v>
      </c>
      <c r="D93" s="6">
        <f>(D90+D91)/(D90+D91+D92)</f>
        <v>0.78518518518518521</v>
      </c>
      <c r="E93" s="6">
        <f t="shared" si="7"/>
        <v>7.1604938271604898E-2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218</v>
      </c>
      <c r="D100" s="5">
        <v>140</v>
      </c>
      <c r="E100" s="6">
        <f>IF(C100&gt;0,(D100-C100)/C100,"-")</f>
        <v>-0.3577981651376147</v>
      </c>
    </row>
    <row r="101" spans="2:5" ht="20.100000000000001" customHeight="1" thickBot="1" x14ac:dyDescent="0.25">
      <c r="B101" s="4" t="s">
        <v>41</v>
      </c>
      <c r="C101" s="5">
        <v>78</v>
      </c>
      <c r="D101" s="5">
        <v>60</v>
      </c>
      <c r="E101" s="6">
        <f t="shared" ref="E101:E105" si="8">IF(C101&gt;0,(D101-C101)/C101,"-")</f>
        <v>-0.23076923076923078</v>
      </c>
    </row>
    <row r="102" spans="2:5" ht="20.100000000000001" customHeight="1" thickBot="1" x14ac:dyDescent="0.25">
      <c r="B102" s="4" t="s">
        <v>42</v>
      </c>
      <c r="C102" s="5">
        <v>81</v>
      </c>
      <c r="D102" s="5">
        <v>46</v>
      </c>
      <c r="E102" s="6">
        <f t="shared" si="8"/>
        <v>-0.43209876543209874</v>
      </c>
    </row>
    <row r="103" spans="2:5" ht="20.100000000000001" customHeight="1" thickBot="1" x14ac:dyDescent="0.25">
      <c r="B103" s="4" t="s">
        <v>98</v>
      </c>
      <c r="C103" s="6">
        <f>(C101+C102)/C100</f>
        <v>0.72935779816513757</v>
      </c>
      <c r="D103" s="6">
        <f>(D101+D102)/D100</f>
        <v>0.75714285714285712</v>
      </c>
      <c r="E103" s="6">
        <f t="shared" si="8"/>
        <v>3.8095238095238119E-2</v>
      </c>
    </row>
    <row r="104" spans="2:5" ht="20.100000000000001" customHeight="1" thickBot="1" x14ac:dyDescent="0.25">
      <c r="B104" s="4" t="s">
        <v>39</v>
      </c>
      <c r="C104" s="6">
        <v>0.7155963302752294</v>
      </c>
      <c r="D104" s="6">
        <v>0.72289156626506024</v>
      </c>
      <c r="E104" s="6">
        <f t="shared" si="8"/>
        <v>1.0194624652455917E-2</v>
      </c>
    </row>
    <row r="105" spans="2:5" ht="20.100000000000001" customHeight="1" thickBot="1" x14ac:dyDescent="0.25">
      <c r="B105" s="4" t="s">
        <v>40</v>
      </c>
      <c r="C105" s="6">
        <v>0.74311926605504586</v>
      </c>
      <c r="D105" s="6">
        <v>0.80701754385964908</v>
      </c>
      <c r="E105" s="6">
        <f t="shared" si="8"/>
        <v>8.5986571366688289E-2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171</v>
      </c>
      <c r="D112" s="5">
        <v>163</v>
      </c>
      <c r="E112" s="6">
        <f>IF(C112&gt;0,(D112-C112)/C112,"-")</f>
        <v>-4.6783625730994149E-2</v>
      </c>
    </row>
    <row r="113" spans="2:14" ht="15" thickBot="1" x14ac:dyDescent="0.25">
      <c r="B113" s="4" t="s">
        <v>56</v>
      </c>
      <c r="C113" s="5">
        <v>61</v>
      </c>
      <c r="D113" s="5">
        <v>84</v>
      </c>
      <c r="E113" s="6">
        <f t="shared" ref="E113:E114" si="9">IF(C113&gt;0,(D113-C113)/C113,"-")</f>
        <v>0.37704918032786883</v>
      </c>
    </row>
    <row r="114" spans="2:14" ht="15" thickBot="1" x14ac:dyDescent="0.25">
      <c r="B114" s="4" t="s">
        <v>57</v>
      </c>
      <c r="C114" s="5">
        <v>110</v>
      </c>
      <c r="D114" s="5">
        <v>79</v>
      </c>
      <c r="E114" s="6">
        <f t="shared" si="9"/>
        <v>-0.2818181818181818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3</v>
      </c>
      <c r="D128" s="10">
        <v>0</v>
      </c>
      <c r="E128" s="10">
        <v>0</v>
      </c>
      <c r="F128" s="10">
        <v>3</v>
      </c>
      <c r="G128" s="10">
        <v>3</v>
      </c>
      <c r="H128" s="10">
        <v>0</v>
      </c>
      <c r="I128" s="10">
        <v>0</v>
      </c>
      <c r="J128" s="10">
        <v>3</v>
      </c>
      <c r="K128" s="6">
        <f>IF(C128=0,"-",(G128-C128)/C128)</f>
        <v>0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0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1</v>
      </c>
      <c r="D132" s="10">
        <v>0</v>
      </c>
      <c r="E132" s="10">
        <v>0</v>
      </c>
      <c r="F132" s="10">
        <v>1</v>
      </c>
      <c r="G132" s="10">
        <v>0</v>
      </c>
      <c r="H132" s="10">
        <v>0</v>
      </c>
      <c r="I132" s="10">
        <v>0</v>
      </c>
      <c r="J132" s="10">
        <v>0</v>
      </c>
      <c r="K132" s="6">
        <f t="shared" si="11"/>
        <v>-1</v>
      </c>
      <c r="L132" s="6" t="str">
        <f t="shared" si="10"/>
        <v>-</v>
      </c>
      <c r="M132" s="6" t="str">
        <f t="shared" si="10"/>
        <v>-</v>
      </c>
      <c r="N132" s="6">
        <f t="shared" si="10"/>
        <v>-1</v>
      </c>
    </row>
    <row r="133" spans="2:14" ht="15" thickBot="1" x14ac:dyDescent="0.25">
      <c r="B133" s="4" t="s">
        <v>68</v>
      </c>
      <c r="C133" s="10">
        <v>4</v>
      </c>
      <c r="D133" s="10">
        <v>0</v>
      </c>
      <c r="E133" s="10">
        <v>0</v>
      </c>
      <c r="F133" s="10">
        <v>4</v>
      </c>
      <c r="G133" s="10">
        <v>3</v>
      </c>
      <c r="H133" s="10">
        <v>0</v>
      </c>
      <c r="I133" s="10">
        <v>0</v>
      </c>
      <c r="J133" s="10">
        <v>3</v>
      </c>
      <c r="K133" s="6">
        <f t="shared" si="11"/>
        <v>-0.25</v>
      </c>
      <c r="L133" s="6" t="str">
        <f t="shared" si="10"/>
        <v>-</v>
      </c>
      <c r="M133" s="6" t="str">
        <f t="shared" si="10"/>
        <v>-</v>
      </c>
      <c r="N133" s="6">
        <f t="shared" si="10"/>
        <v>-0.25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1</v>
      </c>
      <c r="K134" s="6">
        <f>IF(OR(C134="-",G134="-"),"-",(G134-C134)/C134)</f>
        <v>0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1</v>
      </c>
      <c r="D143" s="10">
        <v>0</v>
      </c>
      <c r="E143" s="10">
        <v>0</v>
      </c>
      <c r="F143" s="10">
        <v>1</v>
      </c>
      <c r="G143" s="10">
        <v>3</v>
      </c>
      <c r="H143" s="10">
        <v>0</v>
      </c>
      <c r="I143" s="10">
        <v>0</v>
      </c>
      <c r="J143" s="10">
        <v>3</v>
      </c>
      <c r="K143" s="6">
        <f>IF(C143=0,"-",(G143-C143)/C143)</f>
        <v>2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2</v>
      </c>
    </row>
    <row r="144" spans="2:14" ht="15" thickBot="1" x14ac:dyDescent="0.25">
      <c r="B144" s="4" t="s">
        <v>72</v>
      </c>
      <c r="C144" s="10">
        <v>7</v>
      </c>
      <c r="D144" s="10">
        <v>0</v>
      </c>
      <c r="E144" s="10">
        <v>0</v>
      </c>
      <c r="F144" s="10">
        <v>7</v>
      </c>
      <c r="G144" s="10">
        <v>1</v>
      </c>
      <c r="H144" s="10">
        <v>0</v>
      </c>
      <c r="I144" s="10">
        <v>0</v>
      </c>
      <c r="J144" s="10">
        <v>1</v>
      </c>
      <c r="K144" s="6">
        <f t="shared" ref="K144:K147" si="16">IF(C144=0,"-",(G144-C144)/C144)</f>
        <v>-0.8571428571428571</v>
      </c>
      <c r="L144" s="6" t="str">
        <f t="shared" si="15"/>
        <v>-</v>
      </c>
      <c r="M144" s="6" t="str">
        <f t="shared" si="15"/>
        <v>-</v>
      </c>
      <c r="N144" s="6">
        <f t="shared" si="15"/>
        <v>-0.8571428571428571</v>
      </c>
    </row>
    <row r="145" spans="2:14" ht="15" thickBot="1" x14ac:dyDescent="0.25">
      <c r="B145" s="4" t="s">
        <v>73</v>
      </c>
      <c r="C145" s="10">
        <v>34</v>
      </c>
      <c r="D145" s="10">
        <v>0</v>
      </c>
      <c r="E145" s="10">
        <v>0</v>
      </c>
      <c r="F145" s="10">
        <v>34</v>
      </c>
      <c r="G145" s="10">
        <v>23</v>
      </c>
      <c r="H145" s="10">
        <v>0</v>
      </c>
      <c r="I145" s="10">
        <v>6</v>
      </c>
      <c r="J145" s="10">
        <v>29</v>
      </c>
      <c r="K145" s="6">
        <f t="shared" si="16"/>
        <v>-0.3235294117647059</v>
      </c>
      <c r="L145" s="6" t="str">
        <f t="shared" si="15"/>
        <v>-</v>
      </c>
      <c r="M145" s="6" t="str">
        <f t="shared" si="15"/>
        <v>-</v>
      </c>
      <c r="N145" s="6">
        <f t="shared" si="15"/>
        <v>-0.14705882352941177</v>
      </c>
    </row>
    <row r="146" spans="2:14" ht="15" thickBot="1" x14ac:dyDescent="0.25">
      <c r="B146" s="4" t="s">
        <v>74</v>
      </c>
      <c r="C146" s="10">
        <v>4</v>
      </c>
      <c r="D146" s="10">
        <v>0</v>
      </c>
      <c r="E146" s="10">
        <v>2</v>
      </c>
      <c r="F146" s="10">
        <v>6</v>
      </c>
      <c r="G146" s="10">
        <v>8</v>
      </c>
      <c r="H146" s="10">
        <v>0</v>
      </c>
      <c r="I146" s="10">
        <v>0</v>
      </c>
      <c r="J146" s="10">
        <v>8</v>
      </c>
      <c r="K146" s="6">
        <f t="shared" si="16"/>
        <v>1</v>
      </c>
      <c r="L146" s="6" t="str">
        <f t="shared" si="15"/>
        <v>-</v>
      </c>
      <c r="M146" s="6">
        <f t="shared" si="15"/>
        <v>-1</v>
      </c>
      <c r="N146" s="6">
        <f t="shared" si="15"/>
        <v>0.33333333333333331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46</v>
      </c>
      <c r="D148" s="10">
        <v>0</v>
      </c>
      <c r="E148" s="10">
        <v>2</v>
      </c>
      <c r="F148" s="10">
        <v>48</v>
      </c>
      <c r="G148" s="10">
        <v>35</v>
      </c>
      <c r="H148" s="10">
        <v>0</v>
      </c>
      <c r="I148" s="10">
        <v>6</v>
      </c>
      <c r="J148" s="10">
        <v>41</v>
      </c>
      <c r="K148" s="6">
        <f t="shared" ref="K148" si="17">IF(C148=0,"-",(G148-C148)/C148)</f>
        <v>-0.2391304347826087</v>
      </c>
      <c r="L148" s="6" t="str">
        <f t="shared" ref="L148" si="18">IF(D148=0,"-",(H148-D148)/D148)</f>
        <v>-</v>
      </c>
      <c r="M148" s="6">
        <f t="shared" ref="M148" si="19">IF(E148=0,"-",(I148-E148)/E148)</f>
        <v>2</v>
      </c>
      <c r="N148" s="6">
        <f t="shared" ref="N148" si="20">IF(F148=0,"-",(J148-F148)/F148)</f>
        <v>-0.14583333333333334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2.8571428571428571E-2</v>
      </c>
      <c r="D149" s="6" t="str">
        <f t="shared" si="21"/>
        <v>-</v>
      </c>
      <c r="E149" s="6" t="str">
        <f t="shared" si="21"/>
        <v>-</v>
      </c>
      <c r="F149" s="6">
        <f t="shared" si="21"/>
        <v>2.8571428571428571E-2</v>
      </c>
      <c r="G149" s="6">
        <f t="shared" si="21"/>
        <v>0.11538461538461539</v>
      </c>
      <c r="H149" s="6" t="str">
        <f t="shared" si="21"/>
        <v>-</v>
      </c>
      <c r="I149" s="6" t="str">
        <f t="shared" si="21"/>
        <v>-</v>
      </c>
      <c r="J149" s="6">
        <f t="shared" si="21"/>
        <v>9.375E-2</v>
      </c>
      <c r="K149" s="6">
        <f>IF(OR(C149="-",G149="-"),"-",(G149-C149)/C149)</f>
        <v>3.0384615384615388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2.2812500000000004</v>
      </c>
    </row>
    <row r="150" spans="2:14" ht="29.25" thickBot="1" x14ac:dyDescent="0.25">
      <c r="B150" s="7" t="s">
        <v>77</v>
      </c>
      <c r="C150" s="6">
        <f t="shared" si="21"/>
        <v>0.63636363636363635</v>
      </c>
      <c r="D150" s="6" t="str">
        <f t="shared" si="21"/>
        <v>-</v>
      </c>
      <c r="E150" s="6" t="str">
        <f t="shared" si="21"/>
        <v>-</v>
      </c>
      <c r="F150" s="6">
        <f t="shared" si="21"/>
        <v>0.53846153846153844</v>
      </c>
      <c r="G150" s="6">
        <f t="shared" si="21"/>
        <v>0.1111111111111111</v>
      </c>
      <c r="H150" s="6" t="str">
        <f t="shared" si="21"/>
        <v>-</v>
      </c>
      <c r="I150" s="6" t="str">
        <f t="shared" si="21"/>
        <v>-</v>
      </c>
      <c r="J150" s="6">
        <f t="shared" si="21"/>
        <v>0.1111111111111111</v>
      </c>
      <c r="K150" s="6">
        <f>IF(OR(C150="-",G150="-"),"-",(G150-C150)/C150)</f>
        <v>-0.82539682539682546</v>
      </c>
      <c r="L150" s="6" t="str">
        <f t="shared" si="22"/>
        <v>-</v>
      </c>
      <c r="M150" s="6" t="str">
        <f t="shared" si="22"/>
        <v>-</v>
      </c>
      <c r="N150" s="6">
        <f t="shared" si="22"/>
        <v>-0.79365079365079361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39</v>
      </c>
      <c r="D157" s="19">
        <v>31</v>
      </c>
      <c r="E157" s="18">
        <f>IF(C157=0,"-",(D157-C157)/C157)</f>
        <v>-0.20512820512820512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5</v>
      </c>
      <c r="D158" s="19">
        <v>4</v>
      </c>
      <c r="E158" s="18">
        <f t="shared" ref="E158:E159" si="23">IF(C158=0,"-",(D158-C158)/C158)</f>
        <v>-0.2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2</v>
      </c>
      <c r="D159" s="19">
        <v>0</v>
      </c>
      <c r="E159" s="18">
        <f t="shared" si="23"/>
        <v>-1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0.84782608695652173</v>
      </c>
      <c r="D160" s="18">
        <f>IF(D157=0,"-",D157/(D157+D158+D159))</f>
        <v>0.88571428571428568</v>
      </c>
      <c r="E160" s="18">
        <f>IF(OR(C160="-",D160="-"),"-",(D160-C160)/C160)</f>
        <v>4.4688644688644655E-2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3</v>
      </c>
      <c r="D166" s="5">
        <v>3</v>
      </c>
      <c r="E166" s="6">
        <f>IF(C166=0,"-",(D166-C166)/C166)</f>
        <v>0</v>
      </c>
    </row>
    <row r="167" spans="2:14" ht="20.100000000000001" customHeight="1" thickBot="1" x14ac:dyDescent="0.25">
      <c r="B167" s="4" t="s">
        <v>41</v>
      </c>
      <c r="C167" s="5">
        <v>3</v>
      </c>
      <c r="D167" s="5">
        <v>0</v>
      </c>
      <c r="E167" s="6">
        <f t="shared" ref="E167:E168" si="24">IF(C167=0,"-",(D167-C167)/C167)</f>
        <v>-1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3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00000000000001" customHeight="1" thickBot="1" x14ac:dyDescent="0.25">
      <c r="B170" s="4" t="s">
        <v>39</v>
      </c>
      <c r="C170" s="6">
        <v>1</v>
      </c>
      <c r="D170" s="6" t="s">
        <v>105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105</v>
      </c>
      <c r="D171" s="6">
        <v>1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1</v>
      </c>
      <c r="D178" s="5">
        <v>8</v>
      </c>
      <c r="E178" s="6">
        <f>IF(C178=0,"-",(D178-C178)/C178)</f>
        <v>7</v>
      </c>
      <c r="H178" s="13"/>
    </row>
    <row r="179" spans="2:8" ht="15" thickBot="1" x14ac:dyDescent="0.25">
      <c r="B179" s="4" t="s">
        <v>43</v>
      </c>
      <c r="C179" s="5">
        <v>1</v>
      </c>
      <c r="D179" s="5">
        <v>8</v>
      </c>
      <c r="E179" s="6">
        <f t="shared" ref="E179:E185" si="26">IF(C179=0,"-",(D179-C179)/C179)</f>
        <v>7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34</v>
      </c>
      <c r="D182" s="5">
        <v>50</v>
      </c>
      <c r="E182" s="6">
        <f t="shared" si="26"/>
        <v>0.47058823529411764</v>
      </c>
      <c r="H182" s="13"/>
    </row>
    <row r="183" spans="2:8" ht="15" thickBot="1" x14ac:dyDescent="0.25">
      <c r="B183" s="4" t="s">
        <v>47</v>
      </c>
      <c r="C183" s="5">
        <v>32</v>
      </c>
      <c r="D183" s="5">
        <v>49</v>
      </c>
      <c r="E183" s="6">
        <f t="shared" si="26"/>
        <v>0.53125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2</v>
      </c>
      <c r="D185" s="5">
        <v>1</v>
      </c>
      <c r="E185" s="6">
        <f t="shared" si="26"/>
        <v>-0.5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1</v>
      </c>
      <c r="D197" s="5">
        <v>4</v>
      </c>
      <c r="E197" s="6">
        <f t="shared" ref="E197:E200" si="27">IF(C197=0,"-",(D197-C197)/C197)</f>
        <v>3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1</v>
      </c>
      <c r="D199" s="5">
        <v>4</v>
      </c>
      <c r="E199" s="6">
        <f t="shared" si="27"/>
        <v>3</v>
      </c>
    </row>
    <row r="200" spans="2:5" ht="15" thickBot="1" x14ac:dyDescent="0.25">
      <c r="B200" s="4" t="s">
        <v>85</v>
      </c>
      <c r="C200" s="5">
        <v>1</v>
      </c>
      <c r="D200" s="5">
        <v>4</v>
      </c>
      <c r="E200" s="6">
        <f t="shared" si="27"/>
        <v>3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</v>
      </c>
      <c r="D208" s="5">
        <v>4</v>
      </c>
      <c r="E208" s="6">
        <f t="shared" si="28"/>
        <v>3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4</v>
      </c>
      <c r="E209" s="6">
        <f t="shared" si="28"/>
        <v>3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7</v>
      </c>
      <c r="D221" s="5">
        <v>8</v>
      </c>
      <c r="E221" s="6">
        <f t="shared" ref="E221:E223" si="30">IF(C221=0,"-",(D221-C221)/C221)</f>
        <v>0.14285714285714285</v>
      </c>
    </row>
    <row r="222" spans="2:5" ht="15" thickBot="1" x14ac:dyDescent="0.25">
      <c r="B222" s="16" t="s">
        <v>92</v>
      </c>
      <c r="C222" s="5">
        <v>2</v>
      </c>
      <c r="D222" s="5">
        <v>6</v>
      </c>
      <c r="E222" s="6">
        <f t="shared" si="30"/>
        <v>2</v>
      </c>
    </row>
    <row r="223" spans="2:5" ht="15" thickBot="1" x14ac:dyDescent="0.25">
      <c r="B223" s="16" t="s">
        <v>93</v>
      </c>
      <c r="C223" s="5">
        <v>16</v>
      </c>
      <c r="D223" s="5">
        <v>18</v>
      </c>
      <c r="E223" s="6">
        <f t="shared" si="30"/>
        <v>0.125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2024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677</v>
      </c>
      <c r="D14" s="5">
        <v>784</v>
      </c>
      <c r="E14" s="6">
        <f>IF(C14&gt;0,(D14-C14)/C14)</f>
        <v>0.15805022156573117</v>
      </c>
    </row>
    <row r="15" spans="1:5" ht="20.100000000000001" customHeight="1" thickBot="1" x14ac:dyDescent="0.25">
      <c r="B15" s="4" t="s">
        <v>17</v>
      </c>
      <c r="C15" s="5">
        <v>677</v>
      </c>
      <c r="D15" s="5">
        <v>739</v>
      </c>
      <c r="E15" s="6">
        <f t="shared" ref="E15:E25" si="0">IF(C15&gt;0,(D15-C15)/C15)</f>
        <v>9.1580502215657306E-2</v>
      </c>
    </row>
    <row r="16" spans="1:5" ht="20.100000000000001" customHeight="1" thickBot="1" x14ac:dyDescent="0.25">
      <c r="B16" s="4" t="s">
        <v>18</v>
      </c>
      <c r="C16" s="5">
        <v>350</v>
      </c>
      <c r="D16" s="5">
        <v>244</v>
      </c>
      <c r="E16" s="6">
        <f t="shared" si="0"/>
        <v>-0.30285714285714288</v>
      </c>
    </row>
    <row r="17" spans="2:5" ht="20.100000000000001" customHeight="1" thickBot="1" x14ac:dyDescent="0.25">
      <c r="B17" s="4" t="s">
        <v>19</v>
      </c>
      <c r="C17" s="5">
        <v>327</v>
      </c>
      <c r="D17" s="5">
        <v>495</v>
      </c>
      <c r="E17" s="6">
        <f t="shared" si="0"/>
        <v>0.51376146788990829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1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2</v>
      </c>
      <c r="D19" s="5">
        <v>0</v>
      </c>
      <c r="E19" s="6">
        <f>IF(C19=0,"-",(D19-C19)/C19)</f>
        <v>-1</v>
      </c>
    </row>
    <row r="20" spans="2:5" ht="20.100000000000001" customHeight="1" thickBot="1" x14ac:dyDescent="0.25">
      <c r="B20" s="4" t="s">
        <v>20</v>
      </c>
      <c r="C20" s="6">
        <f>C17/C15</f>
        <v>0.48301329394386999</v>
      </c>
      <c r="D20" s="6">
        <f>D17/D15</f>
        <v>0.66982408660351822</v>
      </c>
      <c r="E20" s="6">
        <f t="shared" si="0"/>
        <v>0.38676118235651946</v>
      </c>
    </row>
    <row r="21" spans="2:5" ht="30" customHeight="1" thickBot="1" x14ac:dyDescent="0.25">
      <c r="B21" s="4" t="s">
        <v>23</v>
      </c>
      <c r="C21" s="5">
        <v>6</v>
      </c>
      <c r="D21" s="5">
        <v>50</v>
      </c>
      <c r="E21" s="6">
        <f t="shared" si="0"/>
        <v>7.333333333333333</v>
      </c>
    </row>
    <row r="22" spans="2:5" ht="20.100000000000001" customHeight="1" thickBot="1" x14ac:dyDescent="0.25">
      <c r="B22" s="4" t="s">
        <v>24</v>
      </c>
      <c r="C22" s="5">
        <v>3</v>
      </c>
      <c r="D22" s="5">
        <v>21</v>
      </c>
      <c r="E22" s="6">
        <f t="shared" si="0"/>
        <v>6</v>
      </c>
    </row>
    <row r="23" spans="2:5" ht="20.100000000000001" customHeight="1" thickBot="1" x14ac:dyDescent="0.25">
      <c r="B23" s="4" t="s">
        <v>25</v>
      </c>
      <c r="C23" s="5">
        <v>3</v>
      </c>
      <c r="D23" s="5">
        <v>29</v>
      </c>
      <c r="E23" s="6">
        <f t="shared" si="0"/>
        <v>8.6666666666666661</v>
      </c>
    </row>
    <row r="24" spans="2:5" ht="20.100000000000001" customHeight="1" thickBot="1" x14ac:dyDescent="0.25">
      <c r="B24" s="4" t="s">
        <v>21</v>
      </c>
      <c r="C24" s="6">
        <f>C23/C21</f>
        <v>0.5</v>
      </c>
      <c r="D24" s="6">
        <f t="shared" ref="D24" si="1">D23/D21</f>
        <v>0.57999999999999996</v>
      </c>
      <c r="E24" s="6">
        <f t="shared" si="0"/>
        <v>0.15999999999999992</v>
      </c>
    </row>
    <row r="25" spans="2:5" ht="20.100000000000001" customHeight="1" thickBot="1" x14ac:dyDescent="0.25">
      <c r="B25" s="7" t="s">
        <v>26</v>
      </c>
      <c r="C25" s="6">
        <v>0.19936392013663937</v>
      </c>
      <c r="D25" s="6">
        <v>0.2152956017351835</v>
      </c>
      <c r="E25" s="6">
        <f t="shared" si="0"/>
        <v>7.9912561849831865E-2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117</v>
      </c>
      <c r="D34" s="5">
        <v>134</v>
      </c>
      <c r="E34" s="6">
        <f>IF(C34&gt;0,(D34-C34)/C34,"-")</f>
        <v>0.14529914529914531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91</v>
      </c>
      <c r="D36" s="5">
        <v>107</v>
      </c>
      <c r="E36" s="6">
        <f t="shared" si="2"/>
        <v>0.17582417582417584</v>
      </c>
    </row>
    <row r="37" spans="2:5" ht="20.100000000000001" customHeight="1" thickBot="1" x14ac:dyDescent="0.25">
      <c r="B37" s="4" t="s">
        <v>30</v>
      </c>
      <c r="C37" s="5">
        <v>26</v>
      </c>
      <c r="D37" s="5">
        <v>27</v>
      </c>
      <c r="E37" s="6">
        <f t="shared" si="2"/>
        <v>3.8461538461538464E-2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69</v>
      </c>
      <c r="D44" s="5">
        <v>102</v>
      </c>
      <c r="E44" s="6">
        <f>IF(C44&gt;0,(D44-C44)/C44,"-")</f>
        <v>0.47826086956521741</v>
      </c>
    </row>
    <row r="45" spans="2:5" ht="20.100000000000001" customHeight="1" thickBot="1" x14ac:dyDescent="0.25">
      <c r="B45" s="4" t="s">
        <v>34</v>
      </c>
      <c r="C45" s="5">
        <v>5</v>
      </c>
      <c r="D45" s="5">
        <v>8</v>
      </c>
      <c r="E45" s="6">
        <f t="shared" ref="E45:E51" si="3">IF(C45&gt;0,(D45-C45)/C45,"-")</f>
        <v>0.6</v>
      </c>
    </row>
    <row r="46" spans="2:5" ht="20.100000000000001" customHeight="1" thickBot="1" x14ac:dyDescent="0.25">
      <c r="B46" s="4" t="s">
        <v>31</v>
      </c>
      <c r="C46" s="5">
        <v>5</v>
      </c>
      <c r="D46" s="5">
        <v>8</v>
      </c>
      <c r="E46" s="6">
        <f t="shared" si="3"/>
        <v>0.6</v>
      </c>
    </row>
    <row r="47" spans="2:5" ht="20.100000000000001" customHeight="1" thickBot="1" x14ac:dyDescent="0.25">
      <c r="B47" s="4" t="s">
        <v>32</v>
      </c>
      <c r="C47" s="5">
        <v>169</v>
      </c>
      <c r="D47" s="5">
        <v>1080</v>
      </c>
      <c r="E47" s="6">
        <f t="shared" si="3"/>
        <v>5.390532544378698</v>
      </c>
    </row>
    <row r="48" spans="2:5" ht="20.100000000000001" customHeight="1" thickBot="1" x14ac:dyDescent="0.25">
      <c r="B48" s="4" t="s">
        <v>35</v>
      </c>
      <c r="C48" s="5">
        <v>68</v>
      </c>
      <c r="D48" s="5">
        <v>103</v>
      </c>
      <c r="E48" s="6">
        <f t="shared" si="3"/>
        <v>0.51470588235294112</v>
      </c>
    </row>
    <row r="49" spans="2:5" ht="20.100000000000001" customHeight="1" thickBot="1" x14ac:dyDescent="0.25">
      <c r="B49" s="4" t="s">
        <v>67</v>
      </c>
      <c r="C49" s="5">
        <v>282</v>
      </c>
      <c r="D49" s="5">
        <v>358</v>
      </c>
      <c r="E49" s="6">
        <f t="shared" si="3"/>
        <v>0.26950354609929078</v>
      </c>
    </row>
    <row r="50" spans="2:5" ht="20.100000000000001" customHeight="1" collapsed="1" thickBot="1" x14ac:dyDescent="0.25">
      <c r="B50" s="4" t="s">
        <v>36</v>
      </c>
      <c r="C50" s="6">
        <f>C44/(C44+C45)</f>
        <v>0.93243243243243246</v>
      </c>
      <c r="D50" s="6">
        <f>D44/(D44+D45)</f>
        <v>0.92727272727272725</v>
      </c>
      <c r="E50" s="6">
        <f t="shared" si="3"/>
        <v>-5.5335968379447154E-3</v>
      </c>
    </row>
    <row r="51" spans="2:5" ht="20.100000000000001" customHeight="1" thickBot="1" x14ac:dyDescent="0.25">
      <c r="B51" s="4" t="s">
        <v>37</v>
      </c>
      <c r="C51" s="6">
        <f>C47/(C46+C47)</f>
        <v>0.97126436781609193</v>
      </c>
      <c r="D51" s="6">
        <f t="shared" ref="D51" si="4">D47/(D46+D47)</f>
        <v>0.99264705882352944</v>
      </c>
      <c r="E51" s="6">
        <f t="shared" si="3"/>
        <v>2.201531500174039E-2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74</v>
      </c>
      <c r="D58" s="5">
        <v>110</v>
      </c>
      <c r="E58" s="6">
        <f>IF(C58&gt;0,(D58-C58)/C58,"-")</f>
        <v>0.48648648648648651</v>
      </c>
    </row>
    <row r="59" spans="2:5" ht="20.100000000000001" customHeight="1" thickBot="1" x14ac:dyDescent="0.25">
      <c r="B59" s="4" t="s">
        <v>41</v>
      </c>
      <c r="C59" s="5">
        <v>33</v>
      </c>
      <c r="D59" s="5">
        <v>48</v>
      </c>
      <c r="E59" s="6">
        <f t="shared" ref="E59:E63" si="5">IF(C59&gt;0,(D59-C59)/C59,"-")</f>
        <v>0.45454545454545453</v>
      </c>
    </row>
    <row r="60" spans="2:5" ht="20.100000000000001" customHeight="1" thickBot="1" x14ac:dyDescent="0.25">
      <c r="B60" s="4" t="s">
        <v>42</v>
      </c>
      <c r="C60" s="5">
        <v>36</v>
      </c>
      <c r="D60" s="5">
        <v>54</v>
      </c>
      <c r="E60" s="6">
        <f t="shared" si="5"/>
        <v>0.5</v>
      </c>
    </row>
    <row r="61" spans="2:5" ht="20.100000000000001" customHeight="1" collapsed="1" thickBot="1" x14ac:dyDescent="0.25">
      <c r="B61" s="4" t="s">
        <v>98</v>
      </c>
      <c r="C61" s="6">
        <f>(C59+C60)/C58</f>
        <v>0.93243243243243246</v>
      </c>
      <c r="D61" s="6">
        <f>(D59+D60)/D58</f>
        <v>0.92727272727272725</v>
      </c>
      <c r="E61" s="6">
        <f t="shared" si="5"/>
        <v>-5.5335968379447154E-3</v>
      </c>
    </row>
    <row r="62" spans="2:5" ht="20.100000000000001" customHeight="1" thickBot="1" x14ac:dyDescent="0.25">
      <c r="B62" s="4" t="s">
        <v>39</v>
      </c>
      <c r="C62" s="6">
        <v>0.86842105263157898</v>
      </c>
      <c r="D62" s="6">
        <v>0.88888888888888884</v>
      </c>
      <c r="E62" s="6">
        <f t="shared" si="5"/>
        <v>2.3569023569023472E-2</v>
      </c>
    </row>
    <row r="63" spans="2:5" ht="20.100000000000001" customHeight="1" thickBot="1" x14ac:dyDescent="0.25">
      <c r="B63" s="4" t="s">
        <v>40</v>
      </c>
      <c r="C63" s="6">
        <v>1</v>
      </c>
      <c r="D63" s="6">
        <v>0.9642857142857143</v>
      </c>
      <c r="E63" s="6">
        <f t="shared" si="5"/>
        <v>-3.5714285714285698E-2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720</v>
      </c>
      <c r="D70" s="5">
        <v>881</v>
      </c>
      <c r="E70" s="6">
        <f>IF(C70&gt;0,(D70-C70)/C70,"-")</f>
        <v>0.22361111111111112</v>
      </c>
    </row>
    <row r="71" spans="2:5" ht="20.100000000000001" customHeight="1" thickBot="1" x14ac:dyDescent="0.25">
      <c r="B71" s="4" t="s">
        <v>45</v>
      </c>
      <c r="C71" s="5">
        <v>134</v>
      </c>
      <c r="D71" s="5">
        <v>157</v>
      </c>
      <c r="E71" s="6">
        <f t="shared" ref="E71:E77" si="6">IF(C71&gt;0,(D71-C71)/C71,"-")</f>
        <v>0.17164179104477612</v>
      </c>
    </row>
    <row r="72" spans="2:5" ht="20.100000000000001" customHeight="1" thickBot="1" x14ac:dyDescent="0.25">
      <c r="B72" s="4" t="s">
        <v>43</v>
      </c>
      <c r="C72" s="5">
        <v>2</v>
      </c>
      <c r="D72" s="5">
        <v>2</v>
      </c>
      <c r="E72" s="6">
        <f t="shared" si="6"/>
        <v>0</v>
      </c>
    </row>
    <row r="73" spans="2:5" ht="20.100000000000001" customHeight="1" thickBot="1" x14ac:dyDescent="0.25">
      <c r="B73" s="4" t="s">
        <v>46</v>
      </c>
      <c r="C73" s="5">
        <v>486</v>
      </c>
      <c r="D73" s="5">
        <v>592</v>
      </c>
      <c r="E73" s="6">
        <f t="shared" si="6"/>
        <v>0.21810699588477367</v>
      </c>
    </row>
    <row r="74" spans="2:5" ht="20.100000000000001" customHeight="1" thickBot="1" x14ac:dyDescent="0.25">
      <c r="B74" s="4" t="s">
        <v>47</v>
      </c>
      <c r="C74" s="5">
        <v>64</v>
      </c>
      <c r="D74" s="5">
        <v>104</v>
      </c>
      <c r="E74" s="6">
        <f t="shared" si="6"/>
        <v>0.625</v>
      </c>
    </row>
    <row r="75" spans="2:5" ht="20.100000000000001" customHeight="1" thickBot="1" x14ac:dyDescent="0.25">
      <c r="B75" s="4" t="s">
        <v>48</v>
      </c>
      <c r="C75" s="5">
        <v>34</v>
      </c>
      <c r="D75" s="5">
        <v>26</v>
      </c>
      <c r="E75" s="6">
        <f t="shared" si="6"/>
        <v>-0.23529411764705882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80</v>
      </c>
      <c r="D90" s="5">
        <v>69</v>
      </c>
      <c r="E90" s="6">
        <f>IF(C90&gt;0,(D90-C90)/C90,"-")</f>
        <v>-0.13750000000000001</v>
      </c>
    </row>
    <row r="91" spans="2:5" ht="29.25" thickBot="1" x14ac:dyDescent="0.25">
      <c r="B91" s="4" t="s">
        <v>52</v>
      </c>
      <c r="C91" s="5">
        <v>16</v>
      </c>
      <c r="D91" s="5">
        <v>22</v>
      </c>
      <c r="E91" s="6">
        <f t="shared" ref="E91:E93" si="7">IF(C91&gt;0,(D91-C91)/C91,"-")</f>
        <v>0.375</v>
      </c>
    </row>
    <row r="92" spans="2:5" ht="29.25" customHeight="1" thickBot="1" x14ac:dyDescent="0.25">
      <c r="B92" s="4" t="s">
        <v>53</v>
      </c>
      <c r="C92" s="5">
        <v>11</v>
      </c>
      <c r="D92" s="5">
        <v>11</v>
      </c>
      <c r="E92" s="6">
        <f t="shared" si="7"/>
        <v>0</v>
      </c>
    </row>
    <row r="93" spans="2:5" ht="29.25" customHeight="1" thickBot="1" x14ac:dyDescent="0.25">
      <c r="B93" s="4" t="s">
        <v>54</v>
      </c>
      <c r="C93" s="6">
        <f>(C90+C91)/(C90+C91+C92)</f>
        <v>0.89719626168224298</v>
      </c>
      <c r="D93" s="6">
        <f>(D90+D91)/(D90+D91+D92)</f>
        <v>0.89215686274509809</v>
      </c>
      <c r="E93" s="6">
        <f t="shared" si="7"/>
        <v>-5.6168300653594086E-3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107</v>
      </c>
      <c r="D100" s="5">
        <v>102</v>
      </c>
      <c r="E100" s="6">
        <f>IF(C100&gt;0,(D100-C100)/C100,"-")</f>
        <v>-4.6728971962616821E-2</v>
      </c>
    </row>
    <row r="101" spans="2:5" ht="20.100000000000001" customHeight="1" thickBot="1" x14ac:dyDescent="0.25">
      <c r="B101" s="4" t="s">
        <v>41</v>
      </c>
      <c r="C101" s="5">
        <v>60</v>
      </c>
      <c r="D101" s="5">
        <v>46</v>
      </c>
      <c r="E101" s="6">
        <f t="shared" ref="E101:E105" si="8">IF(C101&gt;0,(D101-C101)/C101,"-")</f>
        <v>-0.23333333333333334</v>
      </c>
    </row>
    <row r="102" spans="2:5" ht="20.100000000000001" customHeight="1" thickBot="1" x14ac:dyDescent="0.25">
      <c r="B102" s="4" t="s">
        <v>42</v>
      </c>
      <c r="C102" s="5">
        <v>36</v>
      </c>
      <c r="D102" s="5">
        <v>45</v>
      </c>
      <c r="E102" s="6">
        <f t="shared" si="8"/>
        <v>0.25</v>
      </c>
    </row>
    <row r="103" spans="2:5" ht="20.100000000000001" customHeight="1" thickBot="1" x14ac:dyDescent="0.25">
      <c r="B103" s="4" t="s">
        <v>98</v>
      </c>
      <c r="C103" s="6">
        <f>(C101+C102)/C100</f>
        <v>0.89719626168224298</v>
      </c>
      <c r="D103" s="6">
        <f>(D101+D102)/D100</f>
        <v>0.89215686274509809</v>
      </c>
      <c r="E103" s="6">
        <f t="shared" si="8"/>
        <v>-5.6168300653594086E-3</v>
      </c>
    </row>
    <row r="104" spans="2:5" ht="20.100000000000001" customHeight="1" thickBot="1" x14ac:dyDescent="0.25">
      <c r="B104" s="4" t="s">
        <v>39</v>
      </c>
      <c r="C104" s="6">
        <v>0.89552238805970152</v>
      </c>
      <c r="D104" s="6">
        <v>0.92</v>
      </c>
      <c r="E104" s="6">
        <f t="shared" si="8"/>
        <v>2.7333333333333341E-2</v>
      </c>
    </row>
    <row r="105" spans="2:5" ht="20.100000000000001" customHeight="1" thickBot="1" x14ac:dyDescent="0.25">
      <c r="B105" s="4" t="s">
        <v>40</v>
      </c>
      <c r="C105" s="6">
        <v>0.9</v>
      </c>
      <c r="D105" s="6">
        <v>0.86538461538461542</v>
      </c>
      <c r="E105" s="6">
        <f t="shared" si="8"/>
        <v>-3.846153846153845E-2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110</v>
      </c>
      <c r="D112" s="5">
        <v>133</v>
      </c>
      <c r="E112" s="6">
        <f>IF(C112&gt;0,(D112-C112)/C112,"-")</f>
        <v>0.20909090909090908</v>
      </c>
    </row>
    <row r="113" spans="2:14" ht="15" thickBot="1" x14ac:dyDescent="0.25">
      <c r="B113" s="4" t="s">
        <v>56</v>
      </c>
      <c r="C113" s="5">
        <v>87</v>
      </c>
      <c r="D113" s="5">
        <v>105</v>
      </c>
      <c r="E113" s="6">
        <f t="shared" ref="E113:E114" si="9">IF(C113&gt;0,(D113-C113)/C113,"-")</f>
        <v>0.20689655172413793</v>
      </c>
    </row>
    <row r="114" spans="2:14" ht="15" thickBot="1" x14ac:dyDescent="0.25">
      <c r="B114" s="4" t="s">
        <v>57</v>
      </c>
      <c r="C114" s="5">
        <v>23</v>
      </c>
      <c r="D114" s="5">
        <v>28</v>
      </c>
      <c r="E114" s="6">
        <f t="shared" si="9"/>
        <v>0.21739130434782608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0</v>
      </c>
      <c r="E128" s="10">
        <v>0</v>
      </c>
      <c r="F128" s="10">
        <v>1</v>
      </c>
      <c r="G128" s="10">
        <v>1</v>
      </c>
      <c r="H128" s="10">
        <v>0</v>
      </c>
      <c r="I128" s="10">
        <v>0</v>
      </c>
      <c r="J128" s="10">
        <v>1</v>
      </c>
      <c r="K128" s="6">
        <f>IF(C128=0,"-",(G128-C128)/C128)</f>
        <v>0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0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2</v>
      </c>
      <c r="H129" s="10">
        <v>0</v>
      </c>
      <c r="I129" s="10">
        <v>0</v>
      </c>
      <c r="J129" s="10">
        <v>2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</v>
      </c>
      <c r="D133" s="10">
        <v>0</v>
      </c>
      <c r="E133" s="10">
        <v>0</v>
      </c>
      <c r="F133" s="10">
        <v>1</v>
      </c>
      <c r="G133" s="10">
        <v>3</v>
      </c>
      <c r="H133" s="10">
        <v>0</v>
      </c>
      <c r="I133" s="10">
        <v>0</v>
      </c>
      <c r="J133" s="10">
        <v>3</v>
      </c>
      <c r="K133" s="6">
        <f t="shared" si="11"/>
        <v>2</v>
      </c>
      <c r="L133" s="6" t="str">
        <f t="shared" si="10"/>
        <v>-</v>
      </c>
      <c r="M133" s="6" t="str">
        <f t="shared" si="10"/>
        <v>-</v>
      </c>
      <c r="N133" s="6">
        <f t="shared" si="10"/>
        <v>2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0.33333333333333331</v>
      </c>
      <c r="H134" s="6" t="str">
        <f t="shared" si="12"/>
        <v>-</v>
      </c>
      <c r="I134" s="6" t="str">
        <f t="shared" si="12"/>
        <v>-</v>
      </c>
      <c r="J134" s="6">
        <f t="shared" si="12"/>
        <v>0.33333333333333331</v>
      </c>
      <c r="K134" s="6">
        <f>IF(OR(C134="-",G134="-"),"-",(G134-C134)/C134)</f>
        <v>-0.66666666666666674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-0.66666666666666674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2</v>
      </c>
      <c r="D143" s="10">
        <v>0</v>
      </c>
      <c r="E143" s="10">
        <v>0</v>
      </c>
      <c r="F143" s="10">
        <v>2</v>
      </c>
      <c r="G143" s="10">
        <v>8</v>
      </c>
      <c r="H143" s="10">
        <v>0</v>
      </c>
      <c r="I143" s="10">
        <v>0</v>
      </c>
      <c r="J143" s="10">
        <v>8</v>
      </c>
      <c r="K143" s="6">
        <f>IF(C143=0,"-",(G143-C143)/C143)</f>
        <v>3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3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6" t="str">
        <f t="shared" si="16"/>
        <v>-</v>
      </c>
      <c r="L145" s="6" t="str">
        <f t="shared" si="15"/>
        <v>-</v>
      </c>
      <c r="M145" s="6" t="str">
        <f t="shared" si="15"/>
        <v>-</v>
      </c>
      <c r="N145" s="6" t="str">
        <f t="shared" si="15"/>
        <v>-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1</v>
      </c>
      <c r="H146" s="10">
        <v>0</v>
      </c>
      <c r="I146" s="10">
        <v>1</v>
      </c>
      <c r="J146" s="10">
        <v>2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2</v>
      </c>
      <c r="D148" s="10">
        <v>0</v>
      </c>
      <c r="E148" s="10">
        <v>0</v>
      </c>
      <c r="F148" s="10">
        <v>2</v>
      </c>
      <c r="G148" s="10">
        <v>9</v>
      </c>
      <c r="H148" s="10">
        <v>0</v>
      </c>
      <c r="I148" s="10">
        <v>1</v>
      </c>
      <c r="J148" s="10">
        <v>10</v>
      </c>
      <c r="K148" s="6">
        <f t="shared" ref="K148" si="17">IF(C148=0,"-",(G148-C148)/C148)</f>
        <v>3.5</v>
      </c>
      <c r="L148" s="6" t="str">
        <f t="shared" ref="L148" si="18">IF(D148=0,"-",(H148-D148)/D148)</f>
        <v>-</v>
      </c>
      <c r="M148" s="6" t="str">
        <f t="shared" ref="M148" si="19">IF(E148=0,"-",(I148-E148)/E148)</f>
        <v>-</v>
      </c>
      <c r="N148" s="6">
        <f t="shared" ref="N148" si="20">IF(F148=0,"-",(J148-F148)/F148)</f>
        <v>4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1</v>
      </c>
      <c r="D149" s="6" t="str">
        <f t="shared" si="21"/>
        <v>-</v>
      </c>
      <c r="E149" s="6" t="str">
        <f t="shared" si="21"/>
        <v>-</v>
      </c>
      <c r="F149" s="6">
        <f t="shared" si="21"/>
        <v>1</v>
      </c>
      <c r="G149" s="6">
        <f t="shared" si="21"/>
        <v>1</v>
      </c>
      <c r="H149" s="6" t="str">
        <f t="shared" si="21"/>
        <v>-</v>
      </c>
      <c r="I149" s="6" t="str">
        <f t="shared" si="21"/>
        <v>-</v>
      </c>
      <c r="J149" s="6">
        <f t="shared" si="21"/>
        <v>1</v>
      </c>
      <c r="K149" s="6">
        <f>IF(OR(C149="-",G149="-"),"-",(G149-C149)/C149)</f>
        <v>0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0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2</v>
      </c>
      <c r="D157" s="19">
        <v>8</v>
      </c>
      <c r="E157" s="18">
        <f>IF(C157=0,"-",(D157-C157)/C157)</f>
        <v>3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0</v>
      </c>
      <c r="D158" s="19">
        <v>1</v>
      </c>
      <c r="E158" s="18" t="str">
        <f t="shared" ref="E158:E159" si="23">IF(C158=0,"-",(D158-C158)/C158)</f>
        <v>-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1</v>
      </c>
      <c r="D160" s="18">
        <f>IF(D157=0,"-",D157/(D157+D158+D159))</f>
        <v>0.88888888888888884</v>
      </c>
      <c r="E160" s="18">
        <f>IF(OR(C160="-",D160="-"),"-",(D160-C160)/C160)</f>
        <v>-0.11111111111111116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</v>
      </c>
      <c r="D166" s="5">
        <v>3</v>
      </c>
      <c r="E166" s="6">
        <f>IF(C166=0,"-",(D166-C166)/C166)</f>
        <v>2</v>
      </c>
    </row>
    <row r="167" spans="2:14" ht="20.100000000000001" customHeight="1" thickBot="1" x14ac:dyDescent="0.25">
      <c r="B167" s="4" t="s">
        <v>41</v>
      </c>
      <c r="C167" s="5">
        <v>1</v>
      </c>
      <c r="D167" s="5">
        <v>1</v>
      </c>
      <c r="E167" s="6">
        <f t="shared" ref="E167:E168" si="24">IF(C167=0,"-",(D167-C167)/C167)</f>
        <v>0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0.33333333333333331</v>
      </c>
      <c r="E169" s="6">
        <f t="shared" ref="E169:E171" si="25">IF(OR(C169="-",D169="-"),"-",(D169-C169)/C169)</f>
        <v>-0.66666666666666674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00000000000001" customHeight="1" thickBot="1" x14ac:dyDescent="0.25">
      <c r="B171" s="4" t="s">
        <v>40</v>
      </c>
      <c r="C171" s="6" t="s">
        <v>105</v>
      </c>
      <c r="D171" s="6" t="s">
        <v>105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2</v>
      </c>
      <c r="D178" s="5">
        <v>4</v>
      </c>
      <c r="E178" s="6">
        <f>IF(C178=0,"-",(D178-C178)/C178)</f>
        <v>1</v>
      </c>
      <c r="H178" s="13"/>
    </row>
    <row r="179" spans="2:8" ht="15" thickBot="1" x14ac:dyDescent="0.25">
      <c r="B179" s="4" t="s">
        <v>43</v>
      </c>
      <c r="C179" s="5">
        <v>2</v>
      </c>
      <c r="D179" s="5">
        <v>4</v>
      </c>
      <c r="E179" s="6">
        <f t="shared" ref="E179:E185" si="26">IF(C179=0,"-",(D179-C179)/C179)</f>
        <v>1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3</v>
      </c>
      <c r="D182" s="5">
        <v>12</v>
      </c>
      <c r="E182" s="6">
        <f t="shared" si="26"/>
        <v>3</v>
      </c>
      <c r="H182" s="13"/>
    </row>
    <row r="183" spans="2:8" ht="15" thickBot="1" x14ac:dyDescent="0.25">
      <c r="B183" s="4" t="s">
        <v>47</v>
      </c>
      <c r="C183" s="5">
        <v>3</v>
      </c>
      <c r="D183" s="5">
        <v>12</v>
      </c>
      <c r="E183" s="6">
        <f t="shared" si="26"/>
        <v>3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0</v>
      </c>
      <c r="D185" s="5">
        <v>0</v>
      </c>
      <c r="E185" s="6" t="str">
        <f t="shared" si="26"/>
        <v>-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3</v>
      </c>
      <c r="D197" s="5">
        <v>2</v>
      </c>
      <c r="E197" s="6">
        <f t="shared" ref="E197:E200" si="27">IF(C197=0,"-",(D197-C197)/C197)</f>
        <v>-0.33333333333333331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3</v>
      </c>
      <c r="D199" s="5">
        <v>2</v>
      </c>
      <c r="E199" s="6">
        <f t="shared" si="27"/>
        <v>-0.33333333333333331</v>
      </c>
    </row>
    <row r="200" spans="2:5" ht="15" thickBot="1" x14ac:dyDescent="0.25">
      <c r="B200" s="4" t="s">
        <v>85</v>
      </c>
      <c r="C200" s="5">
        <v>3</v>
      </c>
      <c r="D200" s="5">
        <v>2</v>
      </c>
      <c r="E200" s="6">
        <f t="shared" si="27"/>
        <v>-0.33333333333333331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3</v>
      </c>
      <c r="D208" s="5">
        <v>2</v>
      </c>
      <c r="E208" s="6">
        <f t="shared" si="28"/>
        <v>-0.33333333333333331</v>
      </c>
    </row>
    <row r="209" spans="2:5" ht="20.100000000000001" customHeight="1" thickBot="1" x14ac:dyDescent="0.25">
      <c r="B209" s="17" t="s">
        <v>86</v>
      </c>
      <c r="C209" s="5">
        <v>3</v>
      </c>
      <c r="D209" s="5">
        <v>1</v>
      </c>
      <c r="E209" s="6">
        <f t="shared" si="28"/>
        <v>-0.66666666666666663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1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1</v>
      </c>
      <c r="D221" s="5">
        <v>1</v>
      </c>
      <c r="E221" s="6">
        <f t="shared" ref="E221:E223" si="30">IF(C221=0,"-",(D221-C221)/C221)</f>
        <v>0</v>
      </c>
    </row>
    <row r="222" spans="2:5" ht="15" thickBot="1" x14ac:dyDescent="0.25">
      <c r="B222" s="16" t="s">
        <v>92</v>
      </c>
      <c r="C222" s="5">
        <v>6</v>
      </c>
      <c r="D222" s="5">
        <v>3</v>
      </c>
      <c r="E222" s="6">
        <f t="shared" si="30"/>
        <v>-0.5</v>
      </c>
    </row>
    <row r="223" spans="2:5" ht="15" thickBot="1" x14ac:dyDescent="0.25">
      <c r="B223" s="16" t="s">
        <v>93</v>
      </c>
      <c r="C223" s="5">
        <v>4</v>
      </c>
      <c r="D223" s="5">
        <v>3</v>
      </c>
      <c r="E223" s="6">
        <f t="shared" si="30"/>
        <v>-0.25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2024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1637</v>
      </c>
      <c r="D14" s="5">
        <v>1675</v>
      </c>
      <c r="E14" s="6">
        <f>IF(C14&gt;0,(D14-C14)/C14)</f>
        <v>2.3213194868662187E-2</v>
      </c>
    </row>
    <row r="15" spans="1:5" ht="20.100000000000001" customHeight="1" thickBot="1" x14ac:dyDescent="0.25">
      <c r="B15" s="4" t="s">
        <v>17</v>
      </c>
      <c r="C15" s="5">
        <v>1637</v>
      </c>
      <c r="D15" s="5">
        <v>1610</v>
      </c>
      <c r="E15" s="6">
        <f t="shared" ref="E15:E25" si="0">IF(C15&gt;0,(D15-C15)/C15)</f>
        <v>-1.6493585827733658E-2</v>
      </c>
    </row>
    <row r="16" spans="1:5" ht="20.100000000000001" customHeight="1" thickBot="1" x14ac:dyDescent="0.25">
      <c r="B16" s="4" t="s">
        <v>18</v>
      </c>
      <c r="C16" s="5">
        <v>942</v>
      </c>
      <c r="D16" s="5">
        <v>829</v>
      </c>
      <c r="E16" s="6">
        <f t="shared" si="0"/>
        <v>-0.11995753715498939</v>
      </c>
    </row>
    <row r="17" spans="2:5" ht="20.100000000000001" customHeight="1" thickBot="1" x14ac:dyDescent="0.25">
      <c r="B17" s="4" t="s">
        <v>19</v>
      </c>
      <c r="C17" s="5">
        <v>695</v>
      </c>
      <c r="D17" s="5">
        <v>781</v>
      </c>
      <c r="E17" s="6">
        <f t="shared" si="0"/>
        <v>0.12374100719424461</v>
      </c>
    </row>
    <row r="18" spans="2:5" ht="20.100000000000001" customHeight="1" thickBot="1" x14ac:dyDescent="0.25">
      <c r="B18" s="4" t="s">
        <v>100</v>
      </c>
      <c r="C18" s="5">
        <v>1</v>
      </c>
      <c r="D18" s="5">
        <v>6</v>
      </c>
      <c r="E18" s="6">
        <f>IF(C18=0,"-",(D18-C18)/C18)</f>
        <v>5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5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0.42455711667684787</v>
      </c>
      <c r="D20" s="6">
        <f>D17/D15</f>
        <v>0.48509316770186334</v>
      </c>
      <c r="E20" s="6">
        <f t="shared" si="0"/>
        <v>0.14258635327762637</v>
      </c>
    </row>
    <row r="21" spans="2:5" ht="30" customHeight="1" thickBot="1" x14ac:dyDescent="0.25">
      <c r="B21" s="4" t="s">
        <v>23</v>
      </c>
      <c r="C21" s="5">
        <v>98</v>
      </c>
      <c r="D21" s="5">
        <v>148</v>
      </c>
      <c r="E21" s="6">
        <f t="shared" si="0"/>
        <v>0.51020408163265307</v>
      </c>
    </row>
    <row r="22" spans="2:5" ht="20.100000000000001" customHeight="1" thickBot="1" x14ac:dyDescent="0.25">
      <c r="B22" s="4" t="s">
        <v>24</v>
      </c>
      <c r="C22" s="5">
        <v>59</v>
      </c>
      <c r="D22" s="5">
        <v>68</v>
      </c>
      <c r="E22" s="6">
        <f t="shared" si="0"/>
        <v>0.15254237288135594</v>
      </c>
    </row>
    <row r="23" spans="2:5" ht="20.100000000000001" customHeight="1" thickBot="1" x14ac:dyDescent="0.25">
      <c r="B23" s="4" t="s">
        <v>25</v>
      </c>
      <c r="C23" s="5">
        <v>39</v>
      </c>
      <c r="D23" s="5">
        <v>80</v>
      </c>
      <c r="E23" s="6">
        <f t="shared" si="0"/>
        <v>1.0512820512820513</v>
      </c>
    </row>
    <row r="24" spans="2:5" ht="20.100000000000001" customHeight="1" thickBot="1" x14ac:dyDescent="0.25">
      <c r="B24" s="4" t="s">
        <v>21</v>
      </c>
      <c r="C24" s="6">
        <f>C23/C21</f>
        <v>0.39795918367346939</v>
      </c>
      <c r="D24" s="6">
        <f t="shared" ref="D24" si="1">D23/D21</f>
        <v>0.54054054054054057</v>
      </c>
      <c r="E24" s="6">
        <f t="shared" si="0"/>
        <v>0.35828135828135838</v>
      </c>
    </row>
    <row r="25" spans="2:5" ht="20.100000000000001" customHeight="1" thickBot="1" x14ac:dyDescent="0.25">
      <c r="B25" s="7" t="s">
        <v>26</v>
      </c>
      <c r="C25" s="6">
        <v>0.14374805716202524</v>
      </c>
      <c r="D25" s="6">
        <v>0.1404453950920877</v>
      </c>
      <c r="E25" s="6">
        <f t="shared" si="0"/>
        <v>-2.2975351007457116E-2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277</v>
      </c>
      <c r="D34" s="5">
        <v>255</v>
      </c>
      <c r="E34" s="6">
        <f>IF(C34&gt;0,(D34-C34)/C34,"-")</f>
        <v>-7.9422382671480149E-2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199</v>
      </c>
      <c r="D36" s="5">
        <v>168</v>
      </c>
      <c r="E36" s="6">
        <f t="shared" si="2"/>
        <v>-0.15577889447236182</v>
      </c>
    </row>
    <row r="37" spans="2:5" ht="20.100000000000001" customHeight="1" thickBot="1" x14ac:dyDescent="0.25">
      <c r="B37" s="4" t="s">
        <v>30</v>
      </c>
      <c r="C37" s="5">
        <v>78</v>
      </c>
      <c r="D37" s="5">
        <v>87</v>
      </c>
      <c r="E37" s="6">
        <f t="shared" si="2"/>
        <v>0.11538461538461539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303</v>
      </c>
      <c r="D44" s="5">
        <v>377</v>
      </c>
      <c r="E44" s="6">
        <f>IF(C44&gt;0,(D44-C44)/C44,"-")</f>
        <v>0.24422442244224424</v>
      </c>
    </row>
    <row r="45" spans="2:5" ht="20.100000000000001" customHeight="1" thickBot="1" x14ac:dyDescent="0.25">
      <c r="B45" s="4" t="s">
        <v>34</v>
      </c>
      <c r="C45" s="5">
        <v>5</v>
      </c>
      <c r="D45" s="5">
        <v>14</v>
      </c>
      <c r="E45" s="6">
        <f t="shared" ref="E45:E51" si="3">IF(C45&gt;0,(D45-C45)/C45,"-")</f>
        <v>1.8</v>
      </c>
    </row>
    <row r="46" spans="2:5" ht="20.100000000000001" customHeight="1" thickBot="1" x14ac:dyDescent="0.25">
      <c r="B46" s="4" t="s">
        <v>31</v>
      </c>
      <c r="C46" s="5">
        <v>11</v>
      </c>
      <c r="D46" s="5">
        <v>30</v>
      </c>
      <c r="E46" s="6">
        <f t="shared" si="3"/>
        <v>1.7272727272727273</v>
      </c>
    </row>
    <row r="47" spans="2:5" ht="20.100000000000001" customHeight="1" thickBot="1" x14ac:dyDescent="0.25">
      <c r="B47" s="4" t="s">
        <v>32</v>
      </c>
      <c r="C47" s="5">
        <v>518</v>
      </c>
      <c r="D47" s="5">
        <v>537</v>
      </c>
      <c r="E47" s="6">
        <f t="shared" si="3"/>
        <v>3.6679536679536683E-2</v>
      </c>
    </row>
    <row r="48" spans="2:5" ht="20.100000000000001" customHeight="1" thickBot="1" x14ac:dyDescent="0.25">
      <c r="B48" s="4" t="s">
        <v>35</v>
      </c>
      <c r="C48" s="5">
        <v>424</v>
      </c>
      <c r="D48" s="5">
        <v>306</v>
      </c>
      <c r="E48" s="6">
        <f t="shared" si="3"/>
        <v>-0.27830188679245282</v>
      </c>
    </row>
    <row r="49" spans="2:5" ht="20.100000000000001" customHeight="1" thickBot="1" x14ac:dyDescent="0.25">
      <c r="B49" s="4" t="s">
        <v>67</v>
      </c>
      <c r="C49" s="5">
        <v>139</v>
      </c>
      <c r="D49" s="5">
        <v>207</v>
      </c>
      <c r="E49" s="6">
        <f t="shared" si="3"/>
        <v>0.48920863309352519</v>
      </c>
    </row>
    <row r="50" spans="2:5" ht="20.100000000000001" customHeight="1" collapsed="1" thickBot="1" x14ac:dyDescent="0.25">
      <c r="B50" s="4" t="s">
        <v>36</v>
      </c>
      <c r="C50" s="6">
        <f>C44/(C44+C45)</f>
        <v>0.98376623376623373</v>
      </c>
      <c r="D50" s="6">
        <f>D44/(D44+D45)</f>
        <v>0.96419437340153458</v>
      </c>
      <c r="E50" s="6">
        <f t="shared" si="3"/>
        <v>-1.9894828357515975E-2</v>
      </c>
    </row>
    <row r="51" spans="2:5" ht="20.100000000000001" customHeight="1" thickBot="1" x14ac:dyDescent="0.25">
      <c r="B51" s="4" t="s">
        <v>37</v>
      </c>
      <c r="C51" s="6">
        <f>C47/(C46+C47)</f>
        <v>0.9792060491493384</v>
      </c>
      <c r="D51" s="6">
        <f t="shared" ref="D51" si="4">D47/(D46+D47)</f>
        <v>0.94708994708994709</v>
      </c>
      <c r="E51" s="6">
        <f t="shared" si="3"/>
        <v>-3.2798104226675673E-2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308</v>
      </c>
      <c r="D58" s="5">
        <v>391</v>
      </c>
      <c r="E58" s="6">
        <f>IF(C58&gt;0,(D58-C58)/C58,"-")</f>
        <v>0.26948051948051949</v>
      </c>
    </row>
    <row r="59" spans="2:5" ht="20.100000000000001" customHeight="1" thickBot="1" x14ac:dyDescent="0.25">
      <c r="B59" s="4" t="s">
        <v>41</v>
      </c>
      <c r="C59" s="5">
        <v>157</v>
      </c>
      <c r="D59" s="5">
        <v>212</v>
      </c>
      <c r="E59" s="6">
        <f t="shared" ref="E59:E63" si="5">IF(C59&gt;0,(D59-C59)/C59,"-")</f>
        <v>0.3503184713375796</v>
      </c>
    </row>
    <row r="60" spans="2:5" ht="20.100000000000001" customHeight="1" thickBot="1" x14ac:dyDescent="0.25">
      <c r="B60" s="4" t="s">
        <v>42</v>
      </c>
      <c r="C60" s="5">
        <v>146</v>
      </c>
      <c r="D60" s="5">
        <v>165</v>
      </c>
      <c r="E60" s="6">
        <f t="shared" si="5"/>
        <v>0.13013698630136986</v>
      </c>
    </row>
    <row r="61" spans="2:5" ht="20.100000000000001" customHeight="1" collapsed="1" thickBot="1" x14ac:dyDescent="0.25">
      <c r="B61" s="4" t="s">
        <v>98</v>
      </c>
      <c r="C61" s="6">
        <f>(C59+C60)/C58</f>
        <v>0.98376623376623373</v>
      </c>
      <c r="D61" s="6">
        <f>(D59+D60)/D58</f>
        <v>0.96419437340153458</v>
      </c>
      <c r="E61" s="6">
        <f t="shared" si="5"/>
        <v>-1.9894828357515975E-2</v>
      </c>
    </row>
    <row r="62" spans="2:5" ht="20.100000000000001" customHeight="1" thickBot="1" x14ac:dyDescent="0.25">
      <c r="B62" s="4" t="s">
        <v>39</v>
      </c>
      <c r="C62" s="6">
        <v>0.97515527950310554</v>
      </c>
      <c r="D62" s="6">
        <v>0.96363636363636362</v>
      </c>
      <c r="E62" s="6">
        <f t="shared" si="5"/>
        <v>-1.1812391430225789E-2</v>
      </c>
    </row>
    <row r="63" spans="2:5" ht="20.100000000000001" customHeight="1" thickBot="1" x14ac:dyDescent="0.25">
      <c r="B63" s="4" t="s">
        <v>40</v>
      </c>
      <c r="C63" s="6">
        <v>0.99319727891156462</v>
      </c>
      <c r="D63" s="6">
        <v>0.96491228070175439</v>
      </c>
      <c r="E63" s="6">
        <f t="shared" si="5"/>
        <v>-2.8478731074260986E-2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2107</v>
      </c>
      <c r="D70" s="5">
        <v>1955</v>
      </c>
      <c r="E70" s="6">
        <f>IF(C70&gt;0,(D70-C70)/C70,"-")</f>
        <v>-7.2140484100616992E-2</v>
      </c>
    </row>
    <row r="71" spans="2:5" ht="20.100000000000001" customHeight="1" thickBot="1" x14ac:dyDescent="0.25">
      <c r="B71" s="4" t="s">
        <v>45</v>
      </c>
      <c r="C71" s="5">
        <v>598</v>
      </c>
      <c r="D71" s="5">
        <v>581</v>
      </c>
      <c r="E71" s="6">
        <f t="shared" ref="E71:E77" si="6">IF(C71&gt;0,(D71-C71)/C71,"-")</f>
        <v>-2.8428093645484948E-2</v>
      </c>
    </row>
    <row r="72" spans="2:5" ht="20.100000000000001" customHeight="1" thickBot="1" x14ac:dyDescent="0.25">
      <c r="B72" s="4" t="s">
        <v>43</v>
      </c>
      <c r="C72" s="5">
        <v>5</v>
      </c>
      <c r="D72" s="5">
        <v>5</v>
      </c>
      <c r="E72" s="6">
        <f t="shared" si="6"/>
        <v>0</v>
      </c>
    </row>
    <row r="73" spans="2:5" ht="20.100000000000001" customHeight="1" thickBot="1" x14ac:dyDescent="0.25">
      <c r="B73" s="4" t="s">
        <v>46</v>
      </c>
      <c r="C73" s="5">
        <v>985</v>
      </c>
      <c r="D73" s="5">
        <v>997</v>
      </c>
      <c r="E73" s="6">
        <f t="shared" si="6"/>
        <v>1.2182741116751269E-2</v>
      </c>
    </row>
    <row r="74" spans="2:5" ht="20.100000000000001" customHeight="1" thickBot="1" x14ac:dyDescent="0.25">
      <c r="B74" s="4" t="s">
        <v>47</v>
      </c>
      <c r="C74" s="5">
        <v>462</v>
      </c>
      <c r="D74" s="5">
        <v>309</v>
      </c>
      <c r="E74" s="6">
        <f t="shared" si="6"/>
        <v>-0.33116883116883117</v>
      </c>
    </row>
    <row r="75" spans="2:5" ht="20.100000000000001" customHeight="1" thickBot="1" x14ac:dyDescent="0.25">
      <c r="B75" s="4" t="s">
        <v>48</v>
      </c>
      <c r="C75" s="5">
        <v>56</v>
      </c>
      <c r="D75" s="5">
        <v>63</v>
      </c>
      <c r="E75" s="6">
        <f t="shared" si="6"/>
        <v>0.125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1</v>
      </c>
      <c r="D77" s="5">
        <v>0</v>
      </c>
      <c r="E77" s="6">
        <f t="shared" si="6"/>
        <v>-1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221</v>
      </c>
      <c r="D90" s="5">
        <v>146</v>
      </c>
      <c r="E90" s="6">
        <f>IF(C90&gt;0,(D90-C90)/C90,"-")</f>
        <v>-0.33936651583710409</v>
      </c>
    </row>
    <row r="91" spans="2:5" ht="29.25" thickBot="1" x14ac:dyDescent="0.25">
      <c r="B91" s="4" t="s">
        <v>52</v>
      </c>
      <c r="C91" s="5">
        <v>87</v>
      </c>
      <c r="D91" s="5">
        <v>81</v>
      </c>
      <c r="E91" s="6">
        <f t="shared" ref="E91:E93" si="7">IF(C91&gt;0,(D91-C91)/C91,"-")</f>
        <v>-6.8965517241379309E-2</v>
      </c>
    </row>
    <row r="92" spans="2:5" ht="29.25" customHeight="1" thickBot="1" x14ac:dyDescent="0.25">
      <c r="B92" s="4" t="s">
        <v>53</v>
      </c>
      <c r="C92" s="5">
        <v>58</v>
      </c>
      <c r="D92" s="5">
        <v>53</v>
      </c>
      <c r="E92" s="6">
        <f t="shared" si="7"/>
        <v>-8.6206896551724144E-2</v>
      </c>
    </row>
    <row r="93" spans="2:5" ht="29.25" customHeight="1" thickBot="1" x14ac:dyDescent="0.25">
      <c r="B93" s="4" t="s">
        <v>54</v>
      </c>
      <c r="C93" s="6">
        <f>(C90+C91)/(C90+C91+C92)</f>
        <v>0.84153005464480879</v>
      </c>
      <c r="D93" s="6">
        <f>(D90+D91)/(D90+D91+D92)</f>
        <v>0.81071428571428572</v>
      </c>
      <c r="E93" s="6">
        <f t="shared" si="7"/>
        <v>-3.6618738404452733E-2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377</v>
      </c>
      <c r="D100" s="5">
        <v>281</v>
      </c>
      <c r="E100" s="6">
        <f>IF(C100&gt;0,(D100-C100)/C100,"-")</f>
        <v>-0.25464190981432361</v>
      </c>
    </row>
    <row r="101" spans="2:5" ht="20.100000000000001" customHeight="1" thickBot="1" x14ac:dyDescent="0.25">
      <c r="B101" s="4" t="s">
        <v>41</v>
      </c>
      <c r="C101" s="5">
        <v>160</v>
      </c>
      <c r="D101" s="5">
        <v>126</v>
      </c>
      <c r="E101" s="6">
        <f t="shared" ref="E101:E105" si="8">IF(C101&gt;0,(D101-C101)/C101,"-")</f>
        <v>-0.21249999999999999</v>
      </c>
    </row>
    <row r="102" spans="2:5" ht="20.100000000000001" customHeight="1" thickBot="1" x14ac:dyDescent="0.25">
      <c r="B102" s="4" t="s">
        <v>42</v>
      </c>
      <c r="C102" s="5">
        <v>157</v>
      </c>
      <c r="D102" s="5">
        <v>101</v>
      </c>
      <c r="E102" s="6">
        <f t="shared" si="8"/>
        <v>-0.35668789808917195</v>
      </c>
    </row>
    <row r="103" spans="2:5" ht="20.100000000000001" customHeight="1" thickBot="1" x14ac:dyDescent="0.25">
      <c r="B103" s="4" t="s">
        <v>98</v>
      </c>
      <c r="C103" s="6">
        <f>(C101+C102)/C100</f>
        <v>0.84084880636604775</v>
      </c>
      <c r="D103" s="6">
        <f>(D101+D102)/D100</f>
        <v>0.80782918149466187</v>
      </c>
      <c r="E103" s="6">
        <f t="shared" si="8"/>
        <v>-3.9269396140417905E-2</v>
      </c>
    </row>
    <row r="104" spans="2:5" ht="20.100000000000001" customHeight="1" thickBot="1" x14ac:dyDescent="0.25">
      <c r="B104" s="4" t="s">
        <v>39</v>
      </c>
      <c r="C104" s="6">
        <v>0.85106382978723405</v>
      </c>
      <c r="D104" s="6">
        <v>0.79245283018867929</v>
      </c>
      <c r="E104" s="6">
        <f t="shared" si="8"/>
        <v>-6.8867924528301844E-2</v>
      </c>
    </row>
    <row r="105" spans="2:5" ht="20.100000000000001" customHeight="1" thickBot="1" x14ac:dyDescent="0.25">
      <c r="B105" s="4" t="s">
        <v>40</v>
      </c>
      <c r="C105" s="6">
        <v>0.8306878306878307</v>
      </c>
      <c r="D105" s="6">
        <v>0.82786885245901642</v>
      </c>
      <c r="E105" s="6">
        <f t="shared" si="8"/>
        <v>-3.3935470397827871E-3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457</v>
      </c>
      <c r="D112" s="5">
        <v>423</v>
      </c>
      <c r="E112" s="6">
        <f>IF(C112&gt;0,(D112-C112)/C112,"-")</f>
        <v>-7.4398249452954049E-2</v>
      </c>
    </row>
    <row r="113" spans="2:14" ht="15" thickBot="1" x14ac:dyDescent="0.25">
      <c r="B113" s="4" t="s">
        <v>56</v>
      </c>
      <c r="C113" s="5">
        <v>338</v>
      </c>
      <c r="D113" s="5">
        <v>308</v>
      </c>
      <c r="E113" s="6">
        <f t="shared" ref="E113:E114" si="9">IF(C113&gt;0,(D113-C113)/C113,"-")</f>
        <v>-8.8757396449704137E-2</v>
      </c>
    </row>
    <row r="114" spans="2:14" ht="15" thickBot="1" x14ac:dyDescent="0.25">
      <c r="B114" s="4" t="s">
        <v>57</v>
      </c>
      <c r="C114" s="5">
        <v>119</v>
      </c>
      <c r="D114" s="5">
        <v>115</v>
      </c>
      <c r="E114" s="6">
        <f t="shared" si="9"/>
        <v>-3.3613445378151259E-2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9</v>
      </c>
      <c r="D128" s="10">
        <v>0</v>
      </c>
      <c r="E128" s="10">
        <v>0</v>
      </c>
      <c r="F128" s="10">
        <v>9</v>
      </c>
      <c r="G128" s="10">
        <v>4</v>
      </c>
      <c r="H128" s="10">
        <v>0</v>
      </c>
      <c r="I128" s="10">
        <v>1</v>
      </c>
      <c r="J128" s="10">
        <v>5</v>
      </c>
      <c r="K128" s="6">
        <f>IF(C128=0,"-",(G128-C128)/C128)</f>
        <v>-0.55555555555555558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-0.44444444444444442</v>
      </c>
    </row>
    <row r="129" spans="2:14" ht="15" thickBot="1" x14ac:dyDescent="0.25">
      <c r="B129" s="4" t="s">
        <v>64</v>
      </c>
      <c r="C129" s="10">
        <v>1</v>
      </c>
      <c r="D129" s="10">
        <v>0</v>
      </c>
      <c r="E129" s="10">
        <v>0</v>
      </c>
      <c r="F129" s="10">
        <v>1</v>
      </c>
      <c r="G129" s="10">
        <v>4</v>
      </c>
      <c r="H129" s="10">
        <v>0</v>
      </c>
      <c r="I129" s="10">
        <v>0</v>
      </c>
      <c r="J129" s="10">
        <v>4</v>
      </c>
      <c r="K129" s="6">
        <f t="shared" ref="K129:K133" si="11">IF(C129=0,"-",(G129-C129)/C129)</f>
        <v>3</v>
      </c>
      <c r="L129" s="6" t="str">
        <f t="shared" si="10"/>
        <v>-</v>
      </c>
      <c r="M129" s="6" t="str">
        <f t="shared" si="10"/>
        <v>-</v>
      </c>
      <c r="N129" s="6">
        <f t="shared" si="10"/>
        <v>3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1</v>
      </c>
      <c r="H132" s="10">
        <v>0</v>
      </c>
      <c r="I132" s="10">
        <v>0</v>
      </c>
      <c r="J132" s="10">
        <v>1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10</v>
      </c>
      <c r="D133" s="10">
        <v>0</v>
      </c>
      <c r="E133" s="10">
        <v>0</v>
      </c>
      <c r="F133" s="10">
        <v>10</v>
      </c>
      <c r="G133" s="10">
        <v>9</v>
      </c>
      <c r="H133" s="10">
        <v>0</v>
      </c>
      <c r="I133" s="10">
        <v>1</v>
      </c>
      <c r="J133" s="10">
        <v>10</v>
      </c>
      <c r="K133" s="6">
        <f t="shared" si="11"/>
        <v>-0.1</v>
      </c>
      <c r="L133" s="6" t="str">
        <f t="shared" si="10"/>
        <v>-</v>
      </c>
      <c r="M133" s="6" t="str">
        <f t="shared" si="10"/>
        <v>-</v>
      </c>
      <c r="N133" s="6">
        <f t="shared" si="10"/>
        <v>0</v>
      </c>
    </row>
    <row r="134" spans="2:14" ht="15" thickBot="1" x14ac:dyDescent="0.25">
      <c r="B134" s="4" t="s">
        <v>36</v>
      </c>
      <c r="C134" s="6">
        <f>IF(C128=0,"-",C128/(C128+C129))</f>
        <v>0.9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0.9</v>
      </c>
      <c r="G134" s="6">
        <f t="shared" si="12"/>
        <v>0.5</v>
      </c>
      <c r="H134" s="6" t="str">
        <f t="shared" si="12"/>
        <v>-</v>
      </c>
      <c r="I134" s="6">
        <f t="shared" si="12"/>
        <v>1</v>
      </c>
      <c r="J134" s="6">
        <f t="shared" si="12"/>
        <v>0.55555555555555558</v>
      </c>
      <c r="K134" s="6">
        <f>IF(OR(C134="-",G134="-"),"-",(G134-C134)/C134)</f>
        <v>-0.44444444444444448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-0.38271604938271603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6</v>
      </c>
      <c r="D143" s="10">
        <v>0</v>
      </c>
      <c r="E143" s="10">
        <v>0</v>
      </c>
      <c r="F143" s="10">
        <v>6</v>
      </c>
      <c r="G143" s="10">
        <v>2</v>
      </c>
      <c r="H143" s="10">
        <v>0</v>
      </c>
      <c r="I143" s="10">
        <v>2</v>
      </c>
      <c r="J143" s="10">
        <v>4</v>
      </c>
      <c r="K143" s="6">
        <f>IF(C143=0,"-",(G143-C143)/C143)</f>
        <v>-0.66666666666666663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-0.33333333333333331</v>
      </c>
    </row>
    <row r="144" spans="2:14" ht="15" thickBot="1" x14ac:dyDescent="0.25">
      <c r="B144" s="4" t="s">
        <v>72</v>
      </c>
      <c r="C144" s="10">
        <v>5</v>
      </c>
      <c r="D144" s="10">
        <v>0</v>
      </c>
      <c r="E144" s="10">
        <v>1</v>
      </c>
      <c r="F144" s="10">
        <v>6</v>
      </c>
      <c r="G144" s="10">
        <v>6</v>
      </c>
      <c r="H144" s="10">
        <v>0</v>
      </c>
      <c r="I144" s="10">
        <v>0</v>
      </c>
      <c r="J144" s="10">
        <v>6</v>
      </c>
      <c r="K144" s="6">
        <f t="shared" ref="K144:K147" si="16">IF(C144=0,"-",(G144-C144)/C144)</f>
        <v>0.2</v>
      </c>
      <c r="L144" s="6" t="str">
        <f t="shared" si="15"/>
        <v>-</v>
      </c>
      <c r="M144" s="6">
        <f t="shared" si="15"/>
        <v>-1</v>
      </c>
      <c r="N144" s="6">
        <f t="shared" si="15"/>
        <v>0</v>
      </c>
    </row>
    <row r="145" spans="2:14" ht="15" thickBot="1" x14ac:dyDescent="0.25">
      <c r="B145" s="4" t="s">
        <v>73</v>
      </c>
      <c r="C145" s="10">
        <v>41</v>
      </c>
      <c r="D145" s="10">
        <v>0</v>
      </c>
      <c r="E145" s="10">
        <v>1</v>
      </c>
      <c r="F145" s="10">
        <v>42</v>
      </c>
      <c r="G145" s="10">
        <v>48</v>
      </c>
      <c r="H145" s="10">
        <v>0</v>
      </c>
      <c r="I145" s="10">
        <v>6</v>
      </c>
      <c r="J145" s="10">
        <v>54</v>
      </c>
      <c r="K145" s="6">
        <f t="shared" si="16"/>
        <v>0.17073170731707318</v>
      </c>
      <c r="L145" s="6" t="str">
        <f t="shared" si="15"/>
        <v>-</v>
      </c>
      <c r="M145" s="6">
        <f t="shared" si="15"/>
        <v>5</v>
      </c>
      <c r="N145" s="6">
        <f t="shared" si="15"/>
        <v>0.2857142857142857</v>
      </c>
    </row>
    <row r="146" spans="2:14" ht="15" thickBot="1" x14ac:dyDescent="0.25">
      <c r="B146" s="4" t="s">
        <v>74</v>
      </c>
      <c r="C146" s="10">
        <v>10</v>
      </c>
      <c r="D146" s="10">
        <v>0</v>
      </c>
      <c r="E146" s="10">
        <v>2</v>
      </c>
      <c r="F146" s="10">
        <v>12</v>
      </c>
      <c r="G146" s="10">
        <v>4</v>
      </c>
      <c r="H146" s="10">
        <v>0</v>
      </c>
      <c r="I146" s="10">
        <v>0</v>
      </c>
      <c r="J146" s="10">
        <v>4</v>
      </c>
      <c r="K146" s="6">
        <f t="shared" si="16"/>
        <v>-0.6</v>
      </c>
      <c r="L146" s="6" t="str">
        <f t="shared" si="15"/>
        <v>-</v>
      </c>
      <c r="M146" s="6">
        <f t="shared" si="15"/>
        <v>-1</v>
      </c>
      <c r="N146" s="6">
        <f t="shared" si="15"/>
        <v>-0.66666666666666663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62</v>
      </c>
      <c r="D148" s="10">
        <v>0</v>
      </c>
      <c r="E148" s="10">
        <v>4</v>
      </c>
      <c r="F148" s="10">
        <v>66</v>
      </c>
      <c r="G148" s="10">
        <v>60</v>
      </c>
      <c r="H148" s="10">
        <v>0</v>
      </c>
      <c r="I148" s="10">
        <v>8</v>
      </c>
      <c r="J148" s="10">
        <v>68</v>
      </c>
      <c r="K148" s="6">
        <f t="shared" ref="K148" si="17">IF(C148=0,"-",(G148-C148)/C148)</f>
        <v>-3.2258064516129031E-2</v>
      </c>
      <c r="L148" s="6" t="str">
        <f t="shared" ref="L148" si="18">IF(D148=0,"-",(H148-D148)/D148)</f>
        <v>-</v>
      </c>
      <c r="M148" s="6">
        <f t="shared" ref="M148" si="19">IF(E148=0,"-",(I148-E148)/E148)</f>
        <v>1</v>
      </c>
      <c r="N148" s="6">
        <f t="shared" ref="N148" si="20">IF(F148=0,"-",(J148-F148)/F148)</f>
        <v>3.0303030303030304E-2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0.1276595744680851</v>
      </c>
      <c r="D149" s="6" t="str">
        <f t="shared" si="21"/>
        <v>-</v>
      </c>
      <c r="E149" s="6" t="str">
        <f t="shared" si="21"/>
        <v>-</v>
      </c>
      <c r="F149" s="6">
        <f t="shared" si="21"/>
        <v>0.125</v>
      </c>
      <c r="G149" s="6">
        <f t="shared" si="21"/>
        <v>0.04</v>
      </c>
      <c r="H149" s="6" t="str">
        <f t="shared" si="21"/>
        <v>-</v>
      </c>
      <c r="I149" s="6">
        <f t="shared" si="21"/>
        <v>0.25</v>
      </c>
      <c r="J149" s="6">
        <f t="shared" si="21"/>
        <v>6.8965517241379309E-2</v>
      </c>
      <c r="K149" s="6">
        <f>IF(OR(C149="-",G149="-"),"-",(G149-C149)/C149)</f>
        <v>-0.68666666666666654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-0.44827586206896552</v>
      </c>
    </row>
    <row r="150" spans="2:14" ht="29.25" thickBot="1" x14ac:dyDescent="0.25">
      <c r="B150" s="7" t="s">
        <v>77</v>
      </c>
      <c r="C150" s="6">
        <f t="shared" si="21"/>
        <v>0.33333333333333331</v>
      </c>
      <c r="D150" s="6" t="str">
        <f t="shared" si="21"/>
        <v>-</v>
      </c>
      <c r="E150" s="6">
        <f t="shared" si="21"/>
        <v>0.33333333333333331</v>
      </c>
      <c r="F150" s="6">
        <f t="shared" si="21"/>
        <v>0.33333333333333331</v>
      </c>
      <c r="G150" s="6">
        <f t="shared" si="21"/>
        <v>0.6</v>
      </c>
      <c r="H150" s="6" t="str">
        <f t="shared" si="21"/>
        <v>-</v>
      </c>
      <c r="I150" s="6" t="str">
        <f t="shared" si="21"/>
        <v>-</v>
      </c>
      <c r="J150" s="6">
        <f t="shared" si="21"/>
        <v>0.6</v>
      </c>
      <c r="K150" s="6">
        <f>IF(OR(C150="-",G150="-"),"-",(G150-C150)/C150)</f>
        <v>0.8</v>
      </c>
      <c r="L150" s="6" t="str">
        <f t="shared" si="22"/>
        <v>-</v>
      </c>
      <c r="M150" s="6" t="str">
        <f t="shared" si="22"/>
        <v>-</v>
      </c>
      <c r="N150" s="6">
        <f t="shared" si="22"/>
        <v>0.8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44</v>
      </c>
      <c r="D157" s="19">
        <v>52</v>
      </c>
      <c r="E157" s="18">
        <f>IF(C157=0,"-",(D157-C157)/C157)</f>
        <v>0.18181818181818182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11</v>
      </c>
      <c r="D158" s="19">
        <v>8</v>
      </c>
      <c r="E158" s="18">
        <f t="shared" ref="E158:E159" si="23">IF(C158=0,"-",(D158-C158)/C158)</f>
        <v>-0.27272727272727271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</v>
      </c>
      <c r="D160" s="18">
        <f>IF(D157=0,"-",D157/(D157+D158+D159))</f>
        <v>0.8666666666666667</v>
      </c>
      <c r="E160" s="18">
        <f>IF(OR(C160="-",D160="-"),"-",(D160-C160)/C160)</f>
        <v>8.3333333333333315E-2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10</v>
      </c>
      <c r="D166" s="5">
        <v>9</v>
      </c>
      <c r="E166" s="6">
        <f>IF(C166=0,"-",(D166-C166)/C166)</f>
        <v>-0.1</v>
      </c>
    </row>
    <row r="167" spans="2:14" ht="20.100000000000001" customHeight="1" thickBot="1" x14ac:dyDescent="0.25">
      <c r="B167" s="4" t="s">
        <v>41</v>
      </c>
      <c r="C167" s="5">
        <v>6</v>
      </c>
      <c r="D167" s="5">
        <v>2</v>
      </c>
      <c r="E167" s="6">
        <f t="shared" ref="E167:E168" si="24">IF(C167=0,"-",(D167-C167)/C167)</f>
        <v>-0.66666666666666663</v>
      </c>
    </row>
    <row r="168" spans="2:14" ht="20.100000000000001" customHeight="1" thickBot="1" x14ac:dyDescent="0.25">
      <c r="B168" s="4" t="s">
        <v>42</v>
      </c>
      <c r="C168" s="5">
        <v>3</v>
      </c>
      <c r="D168" s="5">
        <v>3</v>
      </c>
      <c r="E168" s="6">
        <f t="shared" si="24"/>
        <v>0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0.9</v>
      </c>
      <c r="D169" s="6">
        <f>IF(D166=0,"-",(D167+D168)/D166)</f>
        <v>0.55555555555555558</v>
      </c>
      <c r="E169" s="6">
        <f t="shared" ref="E169:E171" si="25">IF(OR(C169="-",D169="-"),"-",(D169-C169)/C169)</f>
        <v>-0.38271604938271603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0.5</v>
      </c>
      <c r="E170" s="6">
        <f t="shared" si="25"/>
        <v>-0.5</v>
      </c>
    </row>
    <row r="171" spans="2:14" ht="20.100000000000001" customHeight="1" thickBot="1" x14ac:dyDescent="0.25">
      <c r="B171" s="4" t="s">
        <v>40</v>
      </c>
      <c r="C171" s="6">
        <v>0.75</v>
      </c>
      <c r="D171" s="6">
        <v>0.6</v>
      </c>
      <c r="E171" s="6">
        <f t="shared" si="25"/>
        <v>-0.20000000000000004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9</v>
      </c>
      <c r="D178" s="5">
        <v>7</v>
      </c>
      <c r="E178" s="6">
        <f>IF(C178=0,"-",(D178-C178)/C178)</f>
        <v>-0.22222222222222221</v>
      </c>
      <c r="H178" s="13"/>
    </row>
    <row r="179" spans="2:8" ht="15" thickBot="1" x14ac:dyDescent="0.25">
      <c r="B179" s="4" t="s">
        <v>43</v>
      </c>
      <c r="C179" s="5">
        <v>9</v>
      </c>
      <c r="D179" s="5">
        <v>5</v>
      </c>
      <c r="E179" s="6">
        <f t="shared" ref="E179:E185" si="26">IF(C179=0,"-",(D179-C179)/C179)</f>
        <v>-0.44444444444444442</v>
      </c>
      <c r="H179" s="13"/>
    </row>
    <row r="180" spans="2:8" ht="15" thickBot="1" x14ac:dyDescent="0.25">
      <c r="B180" s="4" t="s">
        <v>47</v>
      </c>
      <c r="C180" s="5">
        <v>0</v>
      </c>
      <c r="D180" s="5">
        <v>2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56</v>
      </c>
      <c r="D182" s="5">
        <v>77</v>
      </c>
      <c r="E182" s="6">
        <f t="shared" si="26"/>
        <v>0.375</v>
      </c>
      <c r="H182" s="13"/>
    </row>
    <row r="183" spans="2:8" ht="15" thickBot="1" x14ac:dyDescent="0.25">
      <c r="B183" s="4" t="s">
        <v>47</v>
      </c>
      <c r="C183" s="5">
        <v>54</v>
      </c>
      <c r="D183" s="5">
        <v>70</v>
      </c>
      <c r="E183" s="6">
        <f t="shared" si="26"/>
        <v>0.29629629629629628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2</v>
      </c>
      <c r="D185" s="5">
        <v>7</v>
      </c>
      <c r="E185" s="6">
        <f t="shared" si="26"/>
        <v>2.5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3</v>
      </c>
      <c r="D197" s="5">
        <v>4</v>
      </c>
      <c r="E197" s="6">
        <f t="shared" ref="E197:E200" si="27">IF(C197=0,"-",(D197-C197)/C197)</f>
        <v>0.33333333333333331</v>
      </c>
    </row>
    <row r="198" spans="2:5" ht="15" thickBot="1" x14ac:dyDescent="0.25">
      <c r="B198" s="4" t="s">
        <v>83</v>
      </c>
      <c r="C198" s="5">
        <v>2</v>
      </c>
      <c r="D198" s="5">
        <v>0</v>
      </c>
      <c r="E198" s="6">
        <f t="shared" si="27"/>
        <v>-1</v>
      </c>
    </row>
    <row r="199" spans="2:5" ht="15" thickBot="1" x14ac:dyDescent="0.25">
      <c r="B199" s="4" t="s">
        <v>84</v>
      </c>
      <c r="C199" s="5">
        <v>5</v>
      </c>
      <c r="D199" s="5">
        <v>4</v>
      </c>
      <c r="E199" s="6">
        <f t="shared" si="27"/>
        <v>-0.2</v>
      </c>
    </row>
    <row r="200" spans="2:5" ht="15" thickBot="1" x14ac:dyDescent="0.25">
      <c r="B200" s="4" t="s">
        <v>85</v>
      </c>
      <c r="C200" s="5">
        <v>3</v>
      </c>
      <c r="D200" s="5">
        <v>4</v>
      </c>
      <c r="E200" s="6">
        <f t="shared" si="27"/>
        <v>0.33333333333333331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4</v>
      </c>
      <c r="D208" s="5">
        <v>4</v>
      </c>
      <c r="E208" s="6">
        <f t="shared" si="28"/>
        <v>0</v>
      </c>
    </row>
    <row r="209" spans="2:5" ht="20.100000000000001" customHeight="1" thickBot="1" x14ac:dyDescent="0.25">
      <c r="B209" s="17" t="s">
        <v>86</v>
      </c>
      <c r="C209" s="5">
        <v>2</v>
      </c>
      <c r="D209" s="5">
        <v>2</v>
      </c>
      <c r="E209" s="6">
        <f t="shared" si="28"/>
        <v>0</v>
      </c>
    </row>
    <row r="210" spans="2:5" ht="20.100000000000001" customHeight="1" thickBot="1" x14ac:dyDescent="0.25">
      <c r="B210" s="17" t="s">
        <v>87</v>
      </c>
      <c r="C210" s="5">
        <v>2</v>
      </c>
      <c r="D210" s="5">
        <v>2</v>
      </c>
      <c r="E210" s="6">
        <f t="shared" si="28"/>
        <v>0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2</v>
      </c>
      <c r="D212" s="5">
        <v>0</v>
      </c>
      <c r="E212" s="6">
        <f>IF(C212=0,"-",(D212-C212)/C212)</f>
        <v>-1</v>
      </c>
    </row>
    <row r="213" spans="2:5" ht="15" thickBot="1" x14ac:dyDescent="0.25">
      <c r="B213" s="17" t="s">
        <v>86</v>
      </c>
      <c r="C213" s="5">
        <v>1</v>
      </c>
      <c r="D213" s="5">
        <v>0</v>
      </c>
      <c r="E213" s="6">
        <f t="shared" ref="E213:E214" si="29">IF(C213=0,"-",(D213-C213)/C213)</f>
        <v>-1</v>
      </c>
    </row>
    <row r="214" spans="2:5" ht="15" thickBot="1" x14ac:dyDescent="0.25">
      <c r="B214" s="17" t="s">
        <v>87</v>
      </c>
      <c r="C214" s="5">
        <v>1</v>
      </c>
      <c r="D214" s="5">
        <v>0</v>
      </c>
      <c r="E214" s="6">
        <f t="shared" si="29"/>
        <v>-1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6</v>
      </c>
      <c r="D221" s="5">
        <v>14</v>
      </c>
      <c r="E221" s="6">
        <f t="shared" ref="E221:E223" si="30">IF(C221=0,"-",(D221-C221)/C221)</f>
        <v>1.3333333333333333</v>
      </c>
    </row>
    <row r="222" spans="2:5" ht="15" thickBot="1" x14ac:dyDescent="0.25">
      <c r="B222" s="16" t="s">
        <v>92</v>
      </c>
      <c r="C222" s="5">
        <v>5</v>
      </c>
      <c r="D222" s="5">
        <v>4</v>
      </c>
      <c r="E222" s="6">
        <f t="shared" si="30"/>
        <v>-0.2</v>
      </c>
    </row>
    <row r="223" spans="2:5" ht="15" thickBot="1" x14ac:dyDescent="0.25">
      <c r="B223" s="16" t="s">
        <v>93</v>
      </c>
      <c r="C223" s="5">
        <v>18</v>
      </c>
      <c r="D223" s="5">
        <v>24</v>
      </c>
      <c r="E223" s="6">
        <f t="shared" si="30"/>
        <v>0.33333333333333331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2024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254</v>
      </c>
      <c r="D14" s="5">
        <v>247</v>
      </c>
      <c r="E14" s="6">
        <f>IF(C14&gt;0,(D14-C14)/C14)</f>
        <v>-2.7559055118110236E-2</v>
      </c>
    </row>
    <row r="15" spans="1:5" ht="20.100000000000001" customHeight="1" thickBot="1" x14ac:dyDescent="0.25">
      <c r="B15" s="4" t="s">
        <v>17</v>
      </c>
      <c r="C15" s="5">
        <v>244</v>
      </c>
      <c r="D15" s="5">
        <v>206</v>
      </c>
      <c r="E15" s="6">
        <f t="shared" ref="E15:E25" si="0">IF(C15&gt;0,(D15-C15)/C15)</f>
        <v>-0.15573770491803279</v>
      </c>
    </row>
    <row r="16" spans="1:5" ht="20.100000000000001" customHeight="1" thickBot="1" x14ac:dyDescent="0.25">
      <c r="B16" s="4" t="s">
        <v>18</v>
      </c>
      <c r="C16" s="5">
        <v>145</v>
      </c>
      <c r="D16" s="5">
        <v>107</v>
      </c>
      <c r="E16" s="6">
        <f t="shared" si="0"/>
        <v>-0.2620689655172414</v>
      </c>
    </row>
    <row r="17" spans="2:5" ht="20.100000000000001" customHeight="1" thickBot="1" x14ac:dyDescent="0.25">
      <c r="B17" s="4" t="s">
        <v>19</v>
      </c>
      <c r="C17" s="5">
        <v>99</v>
      </c>
      <c r="D17" s="5">
        <v>99</v>
      </c>
      <c r="E17" s="6">
        <f t="shared" si="0"/>
        <v>0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0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0.40573770491803279</v>
      </c>
      <c r="D20" s="6">
        <f>D17/D15</f>
        <v>0.48058252427184467</v>
      </c>
      <c r="E20" s="6">
        <f t="shared" si="0"/>
        <v>0.18446601941747573</v>
      </c>
    </row>
    <row r="21" spans="2:5" ht="30" customHeight="1" thickBot="1" x14ac:dyDescent="0.25">
      <c r="B21" s="4" t="s">
        <v>23</v>
      </c>
      <c r="C21" s="5">
        <v>54</v>
      </c>
      <c r="D21" s="5">
        <v>9</v>
      </c>
      <c r="E21" s="6">
        <f t="shared" si="0"/>
        <v>-0.83333333333333337</v>
      </c>
    </row>
    <row r="22" spans="2:5" ht="20.100000000000001" customHeight="1" thickBot="1" x14ac:dyDescent="0.25">
      <c r="B22" s="4" t="s">
        <v>24</v>
      </c>
      <c r="C22" s="5">
        <v>31</v>
      </c>
      <c r="D22" s="5">
        <v>4</v>
      </c>
      <c r="E22" s="6">
        <f t="shared" si="0"/>
        <v>-0.87096774193548387</v>
      </c>
    </row>
    <row r="23" spans="2:5" ht="20.100000000000001" customHeight="1" thickBot="1" x14ac:dyDescent="0.25">
      <c r="B23" s="4" t="s">
        <v>25</v>
      </c>
      <c r="C23" s="5">
        <v>23</v>
      </c>
      <c r="D23" s="5">
        <v>5</v>
      </c>
      <c r="E23" s="6">
        <f t="shared" si="0"/>
        <v>-0.78260869565217395</v>
      </c>
    </row>
    <row r="24" spans="2:5" ht="20.100000000000001" customHeight="1" thickBot="1" x14ac:dyDescent="0.25">
      <c r="B24" s="4" t="s">
        <v>21</v>
      </c>
      <c r="C24" s="6">
        <f>C23/C21</f>
        <v>0.42592592592592593</v>
      </c>
      <c r="D24" s="6">
        <f t="shared" ref="D24" si="1">D23/D21</f>
        <v>0.55555555555555558</v>
      </c>
      <c r="E24" s="6">
        <f t="shared" si="0"/>
        <v>0.30434782608695654</v>
      </c>
    </row>
    <row r="25" spans="2:5" ht="20.100000000000001" customHeight="1" thickBot="1" x14ac:dyDescent="0.25">
      <c r="B25" s="7" t="s">
        <v>26</v>
      </c>
      <c r="C25" s="6">
        <v>0.14957304252410639</v>
      </c>
      <c r="D25" s="6">
        <v>0.12509944191074215</v>
      </c>
      <c r="E25" s="6">
        <f t="shared" si="0"/>
        <v>-0.16362307137945578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73</v>
      </c>
      <c r="D34" s="5">
        <v>53</v>
      </c>
      <c r="E34" s="6">
        <f>IF(C34&gt;0,(D34-C34)/C34,"-")</f>
        <v>-0.27397260273972601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50</v>
      </c>
      <c r="D36" s="5">
        <v>33</v>
      </c>
      <c r="E36" s="6">
        <f t="shared" si="2"/>
        <v>-0.34</v>
      </c>
    </row>
    <row r="37" spans="2:5" ht="20.100000000000001" customHeight="1" thickBot="1" x14ac:dyDescent="0.25">
      <c r="B37" s="4" t="s">
        <v>30</v>
      </c>
      <c r="C37" s="5">
        <v>23</v>
      </c>
      <c r="D37" s="5">
        <v>20</v>
      </c>
      <c r="E37" s="6">
        <f t="shared" si="2"/>
        <v>-0.13043478260869565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41</v>
      </c>
      <c r="D44" s="5">
        <v>55</v>
      </c>
      <c r="E44" s="6">
        <f>IF(C44&gt;0,(D44-C44)/C44,"-")</f>
        <v>0.34146341463414637</v>
      </c>
    </row>
    <row r="45" spans="2:5" ht="20.100000000000001" customHeight="1" thickBot="1" x14ac:dyDescent="0.25">
      <c r="B45" s="4" t="s">
        <v>34</v>
      </c>
      <c r="C45" s="5">
        <v>1</v>
      </c>
      <c r="D45" s="5">
        <v>1</v>
      </c>
      <c r="E45" s="6">
        <f t="shared" ref="E45:E51" si="3">IF(C45&gt;0,(D45-C45)/C45,"-")</f>
        <v>0</v>
      </c>
    </row>
    <row r="46" spans="2:5" ht="20.100000000000001" customHeight="1" thickBot="1" x14ac:dyDescent="0.25">
      <c r="B46" s="4" t="s">
        <v>31</v>
      </c>
      <c r="C46" s="5">
        <v>0</v>
      </c>
      <c r="D46" s="5">
        <v>0</v>
      </c>
      <c r="E46" s="6" t="str">
        <f t="shared" si="3"/>
        <v>-</v>
      </c>
    </row>
    <row r="47" spans="2:5" ht="20.100000000000001" customHeight="1" thickBot="1" x14ac:dyDescent="0.25">
      <c r="B47" s="4" t="s">
        <v>32</v>
      </c>
      <c r="C47" s="5">
        <v>48</v>
      </c>
      <c r="D47" s="5">
        <v>70</v>
      </c>
      <c r="E47" s="6">
        <f t="shared" si="3"/>
        <v>0.45833333333333331</v>
      </c>
    </row>
    <row r="48" spans="2:5" ht="20.100000000000001" customHeight="1" thickBot="1" x14ac:dyDescent="0.25">
      <c r="B48" s="4" t="s">
        <v>35</v>
      </c>
      <c r="C48" s="5">
        <v>25</v>
      </c>
      <c r="D48" s="5">
        <v>73</v>
      </c>
      <c r="E48" s="6">
        <f t="shared" si="3"/>
        <v>1.92</v>
      </c>
    </row>
    <row r="49" spans="2:5" ht="20.100000000000001" customHeight="1" thickBot="1" x14ac:dyDescent="0.25">
      <c r="B49" s="4" t="s">
        <v>67</v>
      </c>
      <c r="C49" s="5">
        <v>19</v>
      </c>
      <c r="D49" s="5">
        <v>2</v>
      </c>
      <c r="E49" s="6">
        <f t="shared" si="3"/>
        <v>-0.89473684210526316</v>
      </c>
    </row>
    <row r="50" spans="2:5" ht="20.100000000000001" customHeight="1" collapsed="1" thickBot="1" x14ac:dyDescent="0.25">
      <c r="B50" s="4" t="s">
        <v>36</v>
      </c>
      <c r="C50" s="6">
        <f>C44/(C44+C45)</f>
        <v>0.97619047619047616</v>
      </c>
      <c r="D50" s="6">
        <f>D44/(D44+D45)</f>
        <v>0.9821428571428571</v>
      </c>
      <c r="E50" s="6">
        <f t="shared" si="3"/>
        <v>6.0975609756097346E-3</v>
      </c>
    </row>
    <row r="51" spans="2:5" ht="20.100000000000001" customHeight="1" thickBot="1" x14ac:dyDescent="0.25">
      <c r="B51" s="4" t="s">
        <v>37</v>
      </c>
      <c r="C51" s="6">
        <f>C47/(C46+C47)</f>
        <v>1</v>
      </c>
      <c r="D51" s="6">
        <f t="shared" ref="D51" si="4">D47/(D46+D47)</f>
        <v>1</v>
      </c>
      <c r="E51" s="6">
        <f t="shared" si="3"/>
        <v>0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42</v>
      </c>
      <c r="D58" s="5">
        <v>56</v>
      </c>
      <c r="E58" s="6">
        <f>IF(C58&gt;0,(D58-C58)/C58,"-")</f>
        <v>0.33333333333333331</v>
      </c>
    </row>
    <row r="59" spans="2:5" ht="20.100000000000001" customHeight="1" thickBot="1" x14ac:dyDescent="0.25">
      <c r="B59" s="4" t="s">
        <v>41</v>
      </c>
      <c r="C59" s="5">
        <v>27</v>
      </c>
      <c r="D59" s="5">
        <v>19</v>
      </c>
      <c r="E59" s="6">
        <f t="shared" ref="E59:E63" si="5">IF(C59&gt;0,(D59-C59)/C59,"-")</f>
        <v>-0.29629629629629628</v>
      </c>
    </row>
    <row r="60" spans="2:5" ht="20.100000000000001" customHeight="1" thickBot="1" x14ac:dyDescent="0.25">
      <c r="B60" s="4" t="s">
        <v>42</v>
      </c>
      <c r="C60" s="5">
        <v>14</v>
      </c>
      <c r="D60" s="5">
        <v>36</v>
      </c>
      <c r="E60" s="6">
        <f t="shared" si="5"/>
        <v>1.5714285714285714</v>
      </c>
    </row>
    <row r="61" spans="2:5" ht="20.100000000000001" customHeight="1" collapsed="1" thickBot="1" x14ac:dyDescent="0.25">
      <c r="B61" s="4" t="s">
        <v>98</v>
      </c>
      <c r="C61" s="6">
        <f>(C59+C60)/C58</f>
        <v>0.97619047619047616</v>
      </c>
      <c r="D61" s="6">
        <f>(D59+D60)/D58</f>
        <v>0.9821428571428571</v>
      </c>
      <c r="E61" s="6">
        <f t="shared" si="5"/>
        <v>6.0975609756097346E-3</v>
      </c>
    </row>
    <row r="62" spans="2:5" ht="20.100000000000001" customHeight="1" thickBot="1" x14ac:dyDescent="0.25">
      <c r="B62" s="4" t="s">
        <v>39</v>
      </c>
      <c r="C62" s="6">
        <v>0.9642857142857143</v>
      </c>
      <c r="D62" s="6">
        <v>0.95</v>
      </c>
      <c r="E62" s="6">
        <f t="shared" si="5"/>
        <v>-1.4814814814814878E-2</v>
      </c>
    </row>
    <row r="63" spans="2:5" ht="20.100000000000001" customHeight="1" thickBot="1" x14ac:dyDescent="0.25">
      <c r="B63" s="4" t="s">
        <v>40</v>
      </c>
      <c r="C63" s="6">
        <v>1</v>
      </c>
      <c r="D63" s="6">
        <v>1</v>
      </c>
      <c r="E63" s="6">
        <f t="shared" si="5"/>
        <v>0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290</v>
      </c>
      <c r="D70" s="5">
        <v>292</v>
      </c>
      <c r="E70" s="6">
        <f>IF(C70&gt;0,(D70-C70)/C70,"-")</f>
        <v>6.8965517241379309E-3</v>
      </c>
    </row>
    <row r="71" spans="2:5" ht="20.100000000000001" customHeight="1" thickBot="1" x14ac:dyDescent="0.25">
      <c r="B71" s="4" t="s">
        <v>45</v>
      </c>
      <c r="C71" s="5">
        <v>119</v>
      </c>
      <c r="D71" s="5">
        <v>105</v>
      </c>
      <c r="E71" s="6">
        <f t="shared" ref="E71:E77" si="6">IF(C71&gt;0,(D71-C71)/C71,"-")</f>
        <v>-0.11764705882352941</v>
      </c>
    </row>
    <row r="72" spans="2:5" ht="20.100000000000001" customHeight="1" thickBot="1" x14ac:dyDescent="0.25">
      <c r="B72" s="4" t="s">
        <v>43</v>
      </c>
      <c r="C72" s="5">
        <v>1</v>
      </c>
      <c r="D72" s="5">
        <v>0</v>
      </c>
      <c r="E72" s="6">
        <f t="shared" si="6"/>
        <v>-1</v>
      </c>
    </row>
    <row r="73" spans="2:5" ht="20.100000000000001" customHeight="1" thickBot="1" x14ac:dyDescent="0.25">
      <c r="B73" s="4" t="s">
        <v>46</v>
      </c>
      <c r="C73" s="5">
        <v>140</v>
      </c>
      <c r="D73" s="5">
        <v>98</v>
      </c>
      <c r="E73" s="6">
        <f t="shared" si="6"/>
        <v>-0.3</v>
      </c>
    </row>
    <row r="74" spans="2:5" ht="20.100000000000001" customHeight="1" thickBot="1" x14ac:dyDescent="0.25">
      <c r="B74" s="4" t="s">
        <v>47</v>
      </c>
      <c r="C74" s="5">
        <v>27</v>
      </c>
      <c r="D74" s="5">
        <v>84</v>
      </c>
      <c r="E74" s="6">
        <f t="shared" si="6"/>
        <v>2.1111111111111112</v>
      </c>
    </row>
    <row r="75" spans="2:5" ht="20.100000000000001" customHeight="1" thickBot="1" x14ac:dyDescent="0.25">
      <c r="B75" s="4" t="s">
        <v>48</v>
      </c>
      <c r="C75" s="5">
        <v>3</v>
      </c>
      <c r="D75" s="5">
        <v>5</v>
      </c>
      <c r="E75" s="6">
        <f t="shared" si="6"/>
        <v>0.66666666666666663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57</v>
      </c>
      <c r="D90" s="5">
        <v>58</v>
      </c>
      <c r="E90" s="6">
        <f>IF(C90&gt;0,(D90-C90)/C90,"-")</f>
        <v>1.7543859649122806E-2</v>
      </c>
    </row>
    <row r="91" spans="2:5" ht="29.25" thickBot="1" x14ac:dyDescent="0.25">
      <c r="B91" s="4" t="s">
        <v>52</v>
      </c>
      <c r="C91" s="5">
        <v>7</v>
      </c>
      <c r="D91" s="5">
        <v>3</v>
      </c>
      <c r="E91" s="6">
        <f t="shared" ref="E91:E93" si="7">IF(C91&gt;0,(D91-C91)/C91,"-")</f>
        <v>-0.5714285714285714</v>
      </c>
    </row>
    <row r="92" spans="2:5" ht="29.25" customHeight="1" thickBot="1" x14ac:dyDescent="0.25">
      <c r="B92" s="4" t="s">
        <v>53</v>
      </c>
      <c r="C92" s="5">
        <v>23</v>
      </c>
      <c r="D92" s="5">
        <v>21</v>
      </c>
      <c r="E92" s="6">
        <f t="shared" si="7"/>
        <v>-8.6956521739130432E-2</v>
      </c>
    </row>
    <row r="93" spans="2:5" ht="29.25" customHeight="1" thickBot="1" x14ac:dyDescent="0.25">
      <c r="B93" s="4" t="s">
        <v>54</v>
      </c>
      <c r="C93" s="6">
        <f>(C90+C91)/(C90+C91+C92)</f>
        <v>0.73563218390804597</v>
      </c>
      <c r="D93" s="6">
        <f>(D90+D91)/(D90+D91+D92)</f>
        <v>0.74390243902439024</v>
      </c>
      <c r="E93" s="6">
        <f t="shared" si="7"/>
        <v>1.1242378048780494E-2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87</v>
      </c>
      <c r="D100" s="5">
        <v>82</v>
      </c>
      <c r="E100" s="6">
        <f>IF(C100&gt;0,(D100-C100)/C100,"-")</f>
        <v>-5.7471264367816091E-2</v>
      </c>
    </row>
    <row r="101" spans="2:5" ht="20.100000000000001" customHeight="1" thickBot="1" x14ac:dyDescent="0.25">
      <c r="B101" s="4" t="s">
        <v>41</v>
      </c>
      <c r="C101" s="5">
        <v>33</v>
      </c>
      <c r="D101" s="5">
        <v>30</v>
      </c>
      <c r="E101" s="6">
        <f t="shared" ref="E101:E105" si="8">IF(C101&gt;0,(D101-C101)/C101,"-")</f>
        <v>-9.0909090909090912E-2</v>
      </c>
    </row>
    <row r="102" spans="2:5" ht="20.100000000000001" customHeight="1" thickBot="1" x14ac:dyDescent="0.25">
      <c r="B102" s="4" t="s">
        <v>42</v>
      </c>
      <c r="C102" s="5">
        <v>31</v>
      </c>
      <c r="D102" s="5">
        <v>31</v>
      </c>
      <c r="E102" s="6">
        <f t="shared" si="8"/>
        <v>0</v>
      </c>
    </row>
    <row r="103" spans="2:5" ht="20.100000000000001" customHeight="1" thickBot="1" x14ac:dyDescent="0.25">
      <c r="B103" s="4" t="s">
        <v>98</v>
      </c>
      <c r="C103" s="6">
        <f>(C101+C102)/C100</f>
        <v>0.73563218390804597</v>
      </c>
      <c r="D103" s="6">
        <f>(D101+D102)/D100</f>
        <v>0.74390243902439024</v>
      </c>
      <c r="E103" s="6">
        <f t="shared" si="8"/>
        <v>1.1242378048780494E-2</v>
      </c>
    </row>
    <row r="104" spans="2:5" ht="20.100000000000001" customHeight="1" thickBot="1" x14ac:dyDescent="0.25">
      <c r="B104" s="4" t="s">
        <v>39</v>
      </c>
      <c r="C104" s="6">
        <v>0.71739130434782605</v>
      </c>
      <c r="D104" s="6">
        <v>0.78947368421052633</v>
      </c>
      <c r="E104" s="6">
        <f t="shared" si="8"/>
        <v>0.1004784688995216</v>
      </c>
    </row>
    <row r="105" spans="2:5" ht="20.100000000000001" customHeight="1" thickBot="1" x14ac:dyDescent="0.25">
      <c r="B105" s="4" t="s">
        <v>40</v>
      </c>
      <c r="C105" s="6">
        <v>0.75609756097560976</v>
      </c>
      <c r="D105" s="6">
        <v>0.70454545454545459</v>
      </c>
      <c r="E105" s="6">
        <f t="shared" si="8"/>
        <v>-6.8181818181818135E-2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53</v>
      </c>
      <c r="D112" s="5">
        <v>72</v>
      </c>
      <c r="E112" s="6">
        <f>IF(C112&gt;0,(D112-C112)/C112,"-")</f>
        <v>0.35849056603773582</v>
      </c>
    </row>
    <row r="113" spans="2:14" ht="15" thickBot="1" x14ac:dyDescent="0.25">
      <c r="B113" s="4" t="s">
        <v>56</v>
      </c>
      <c r="C113" s="5">
        <v>17</v>
      </c>
      <c r="D113" s="5">
        <v>38</v>
      </c>
      <c r="E113" s="6">
        <f t="shared" ref="E113:E114" si="9">IF(C113&gt;0,(D113-C113)/C113,"-")</f>
        <v>1.2352941176470589</v>
      </c>
    </row>
    <row r="114" spans="2:14" ht="15" thickBot="1" x14ac:dyDescent="0.25">
      <c r="B114" s="4" t="s">
        <v>57</v>
      </c>
      <c r="C114" s="5">
        <v>36</v>
      </c>
      <c r="D114" s="5">
        <v>34</v>
      </c>
      <c r="E114" s="6">
        <f t="shared" si="9"/>
        <v>-5.5555555555555552E-2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6" t="str">
        <f t="shared" si="11"/>
        <v>-</v>
      </c>
      <c r="L133" s="6" t="str">
        <f t="shared" si="10"/>
        <v>-</v>
      </c>
      <c r="M133" s="6" t="str">
        <f t="shared" si="10"/>
        <v>-</v>
      </c>
      <c r="N133" s="6" t="str">
        <f t="shared" si="10"/>
        <v>-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0</v>
      </c>
      <c r="D145" s="10">
        <v>0</v>
      </c>
      <c r="E145" s="10">
        <v>0</v>
      </c>
      <c r="F145" s="10">
        <v>0</v>
      </c>
      <c r="G145" s="10">
        <v>3</v>
      </c>
      <c r="H145" s="10">
        <v>0</v>
      </c>
      <c r="I145" s="10">
        <v>0</v>
      </c>
      <c r="J145" s="10">
        <v>3</v>
      </c>
      <c r="K145" s="6" t="str">
        <f t="shared" si="16"/>
        <v>-</v>
      </c>
      <c r="L145" s="6" t="str">
        <f t="shared" si="15"/>
        <v>-</v>
      </c>
      <c r="M145" s="6" t="str">
        <f t="shared" si="15"/>
        <v>-</v>
      </c>
      <c r="N145" s="6" t="str">
        <f t="shared" si="15"/>
        <v>-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5" thickBot="1" x14ac:dyDescent="0.25">
      <c r="B147" s="4" t="s">
        <v>75</v>
      </c>
      <c r="C147" s="10">
        <v>2</v>
      </c>
      <c r="D147" s="10">
        <v>0</v>
      </c>
      <c r="E147" s="10">
        <v>0</v>
      </c>
      <c r="F147" s="10">
        <v>2</v>
      </c>
      <c r="G147" s="10">
        <v>0</v>
      </c>
      <c r="H147" s="10">
        <v>0</v>
      </c>
      <c r="I147" s="10">
        <v>0</v>
      </c>
      <c r="J147" s="10">
        <v>0</v>
      </c>
      <c r="K147" s="6">
        <f t="shared" si="16"/>
        <v>-1</v>
      </c>
      <c r="L147" s="6" t="str">
        <f t="shared" si="15"/>
        <v>-</v>
      </c>
      <c r="M147" s="6" t="str">
        <f t="shared" si="15"/>
        <v>-</v>
      </c>
      <c r="N147" s="6">
        <f t="shared" si="15"/>
        <v>-1</v>
      </c>
    </row>
    <row r="148" spans="2:14" ht="15" thickBot="1" x14ac:dyDescent="0.25">
      <c r="B148" s="7" t="s">
        <v>68</v>
      </c>
      <c r="C148" s="10">
        <v>2</v>
      </c>
      <c r="D148" s="10">
        <v>0</v>
      </c>
      <c r="E148" s="10">
        <v>0</v>
      </c>
      <c r="F148" s="10">
        <v>2</v>
      </c>
      <c r="G148" s="10">
        <v>3</v>
      </c>
      <c r="H148" s="10">
        <v>0</v>
      </c>
      <c r="I148" s="10">
        <v>0</v>
      </c>
      <c r="J148" s="10">
        <v>3</v>
      </c>
      <c r="K148" s="6">
        <f t="shared" ref="K148" si="17">IF(C148=0,"-",(G148-C148)/C148)</f>
        <v>0.5</v>
      </c>
      <c r="L148" s="6" t="str">
        <f t="shared" ref="L148" si="18">IF(D148=0,"-",(H148-D148)/D148)</f>
        <v>-</v>
      </c>
      <c r="M148" s="6" t="str">
        <f t="shared" ref="M148" si="19">IF(E148=0,"-",(I148-E148)/E148)</f>
        <v>-</v>
      </c>
      <c r="N148" s="6">
        <f t="shared" ref="N148" si="20">IF(F148=0,"-",(J148-F148)/F148)</f>
        <v>0.5</v>
      </c>
    </row>
    <row r="149" spans="2:14" ht="29.25" thickBot="1" x14ac:dyDescent="0.2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0</v>
      </c>
      <c r="D157" s="19">
        <v>3</v>
      </c>
      <c r="E157" s="18" t="str">
        <f>IF(C157=0,"-",(D157-C157)/C157)</f>
        <v>-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</v>
      </c>
      <c r="D158" s="19">
        <v>0</v>
      </c>
      <c r="E158" s="18">
        <f t="shared" ref="E158:E159" si="23">IF(C158=0,"-",(D158-C158)/C158)</f>
        <v>-1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</v>
      </c>
      <c r="D159" s="19">
        <v>0</v>
      </c>
      <c r="E159" s="18">
        <f t="shared" si="23"/>
        <v>-1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 t="str">
        <f>IF(C157=0,"-",C157/(C157+C158+C159))</f>
        <v>-</v>
      </c>
      <c r="D160" s="18">
        <f>IF(D157=0,"-",D157/(D157+D158+D159))</f>
        <v>1</v>
      </c>
      <c r="E160" s="18" t="str">
        <f>IF(OR(C160="-",D160="-"),"-",(D160-C160)/C160)</f>
        <v>-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0</v>
      </c>
      <c r="D166" s="5">
        <v>0</v>
      </c>
      <c r="E166" s="6" t="str">
        <f>IF(C166=0,"-",(D166-C166)/C166)</f>
        <v>-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0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 t="str">
        <f>IF(C166=0,"-",(C167+C168)/C166)</f>
        <v>-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 t="s">
        <v>105</v>
      </c>
      <c r="D170" s="6" t="s">
        <v>105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105</v>
      </c>
      <c r="D171" s="6" t="s">
        <v>105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0</v>
      </c>
      <c r="D178" s="5">
        <v>1</v>
      </c>
      <c r="E178" s="6" t="str">
        <f>IF(C178=0,"-",(D178-C178)/C178)</f>
        <v>-</v>
      </c>
      <c r="H178" s="13"/>
    </row>
    <row r="179" spans="2:8" ht="15" thickBot="1" x14ac:dyDescent="0.25">
      <c r="B179" s="4" t="s">
        <v>43</v>
      </c>
      <c r="C179" s="5">
        <v>0</v>
      </c>
      <c r="D179" s="5">
        <v>1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2</v>
      </c>
      <c r="D182" s="5">
        <v>3</v>
      </c>
      <c r="E182" s="6">
        <f t="shared" si="26"/>
        <v>0.5</v>
      </c>
      <c r="H182" s="13"/>
    </row>
    <row r="183" spans="2:8" ht="15" thickBot="1" x14ac:dyDescent="0.25">
      <c r="B183" s="4" t="s">
        <v>47</v>
      </c>
      <c r="C183" s="5">
        <v>2</v>
      </c>
      <c r="D183" s="5">
        <v>3</v>
      </c>
      <c r="E183" s="6">
        <f t="shared" si="26"/>
        <v>0.5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0</v>
      </c>
      <c r="D185" s="5">
        <v>0</v>
      </c>
      <c r="E185" s="6" t="str">
        <f t="shared" si="26"/>
        <v>-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0</v>
      </c>
      <c r="D197" s="5">
        <v>0</v>
      </c>
      <c r="E197" s="6" t="str">
        <f t="shared" ref="E197:E200" si="27">IF(C197=0,"-",(D197-C197)/C197)</f>
        <v>-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0</v>
      </c>
      <c r="D199" s="5">
        <v>0</v>
      </c>
      <c r="E199" s="6" t="str">
        <f t="shared" si="27"/>
        <v>-</v>
      </c>
    </row>
    <row r="200" spans="2:5" ht="15" thickBot="1" x14ac:dyDescent="0.25">
      <c r="B200" s="4" t="s">
        <v>85</v>
      </c>
      <c r="C200" s="5">
        <v>0</v>
      </c>
      <c r="D200" s="5">
        <v>0</v>
      </c>
      <c r="E200" s="6" t="str">
        <f t="shared" si="27"/>
        <v>-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0</v>
      </c>
      <c r="D208" s="5">
        <v>0</v>
      </c>
      <c r="E208" s="6" t="str">
        <f t="shared" si="28"/>
        <v>-</v>
      </c>
    </row>
    <row r="209" spans="2:5" ht="20.100000000000001" customHeight="1" thickBot="1" x14ac:dyDescent="0.25">
      <c r="B209" s="17" t="s">
        <v>86</v>
      </c>
      <c r="C209" s="5">
        <v>0</v>
      </c>
      <c r="D209" s="5">
        <v>0</v>
      </c>
      <c r="E209" s="6" t="str">
        <f t="shared" si="28"/>
        <v>-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0</v>
      </c>
      <c r="D221" s="5">
        <v>1</v>
      </c>
      <c r="E221" s="6" t="str">
        <f t="shared" ref="E221:E223" si="30">IF(C221=0,"-",(D221-C221)/C221)</f>
        <v>-</v>
      </c>
    </row>
    <row r="222" spans="2:5" ht="15" thickBot="1" x14ac:dyDescent="0.25">
      <c r="B222" s="16" t="s">
        <v>92</v>
      </c>
      <c r="C222" s="5">
        <v>0</v>
      </c>
      <c r="D222" s="5">
        <v>0</v>
      </c>
      <c r="E222" s="6" t="str">
        <f t="shared" si="30"/>
        <v>-</v>
      </c>
    </row>
    <row r="223" spans="2:5" ht="15" thickBot="1" x14ac:dyDescent="0.25">
      <c r="B223" s="16" t="s">
        <v>93</v>
      </c>
      <c r="C223" s="5">
        <v>2</v>
      </c>
      <c r="D223" s="5">
        <v>2</v>
      </c>
      <c r="E223" s="6">
        <f t="shared" si="30"/>
        <v>0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1" spans="2:5" ht="27" customHeight="1" x14ac:dyDescent="0.2">
      <c r="B11" s="20" t="str">
        <f>Portada!B9</f>
        <v>2º Trimestre 2024</v>
      </c>
    </row>
    <row r="13" spans="2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2:5" ht="20.100000000000001" customHeight="1" thickBot="1" x14ac:dyDescent="0.25">
      <c r="B14" s="4" t="s">
        <v>22</v>
      </c>
      <c r="C14" s="5">
        <v>10233</v>
      </c>
      <c r="D14" s="5">
        <v>10432</v>
      </c>
      <c r="E14" s="6">
        <f>IF(C14&gt;0,(D14-C14)/C14)</f>
        <v>1.9446887520766148E-2</v>
      </c>
    </row>
    <row r="15" spans="2:5" ht="20.100000000000001" customHeight="1" thickBot="1" x14ac:dyDescent="0.25">
      <c r="B15" s="4" t="s">
        <v>17</v>
      </c>
      <c r="C15" s="5">
        <v>9726</v>
      </c>
      <c r="D15" s="5">
        <v>9433</v>
      </c>
      <c r="E15" s="6">
        <f t="shared" ref="E15:E25" si="0">IF(C15&gt;0,(D15-C15)/C15)</f>
        <v>-3.0125436973061897E-2</v>
      </c>
    </row>
    <row r="16" spans="2:5" ht="20.100000000000001" customHeight="1" thickBot="1" x14ac:dyDescent="0.25">
      <c r="B16" s="4" t="s">
        <v>18</v>
      </c>
      <c r="C16" s="5">
        <v>7337</v>
      </c>
      <c r="D16" s="5">
        <v>7005</v>
      </c>
      <c r="E16" s="6">
        <f t="shared" si="0"/>
        <v>-4.5250102221616462E-2</v>
      </c>
    </row>
    <row r="17" spans="2:5" ht="20.100000000000001" customHeight="1" thickBot="1" x14ac:dyDescent="0.25">
      <c r="B17" s="4" t="s">
        <v>19</v>
      </c>
      <c r="C17" s="5">
        <v>2389</v>
      </c>
      <c r="D17" s="5">
        <v>2428</v>
      </c>
      <c r="E17" s="6">
        <f t="shared" si="0"/>
        <v>1.6324822101297615E-2</v>
      </c>
    </row>
    <row r="18" spans="2:5" ht="20.100000000000001" customHeight="1" thickBot="1" x14ac:dyDescent="0.25">
      <c r="B18" s="4" t="s">
        <v>100</v>
      </c>
      <c r="C18" s="5">
        <v>30</v>
      </c>
      <c r="D18" s="5">
        <v>30</v>
      </c>
      <c r="E18" s="6">
        <f>IF(C18=0,"-",(D18-C18)/C18)</f>
        <v>0</v>
      </c>
    </row>
    <row r="19" spans="2:5" ht="20.100000000000001" customHeight="1" thickBot="1" x14ac:dyDescent="0.25">
      <c r="B19" s="4" t="s">
        <v>101</v>
      </c>
      <c r="C19" s="5">
        <v>3</v>
      </c>
      <c r="D19" s="5">
        <v>4</v>
      </c>
      <c r="E19" s="6">
        <f>IF(C19=0,"-",(D19-C19)/C19)</f>
        <v>0.33333333333333331</v>
      </c>
    </row>
    <row r="20" spans="2:5" ht="20.100000000000001" customHeight="1" thickBot="1" x14ac:dyDescent="0.25">
      <c r="B20" s="4" t="s">
        <v>20</v>
      </c>
      <c r="C20" s="6">
        <f>C17/C15</f>
        <v>0.24563026938104052</v>
      </c>
      <c r="D20" s="6">
        <f>D17/D15</f>
        <v>0.25739425421392981</v>
      </c>
      <c r="E20" s="6">
        <f t="shared" si="0"/>
        <v>4.789305838622069E-2</v>
      </c>
    </row>
    <row r="21" spans="2:5" ht="30" customHeight="1" thickBot="1" x14ac:dyDescent="0.25">
      <c r="B21" s="4" t="s">
        <v>23</v>
      </c>
      <c r="C21" s="5">
        <v>479</v>
      </c>
      <c r="D21" s="5">
        <v>534</v>
      </c>
      <c r="E21" s="6">
        <f t="shared" si="0"/>
        <v>0.11482254697286012</v>
      </c>
    </row>
    <row r="22" spans="2:5" ht="20.100000000000001" customHeight="1" thickBot="1" x14ac:dyDescent="0.25">
      <c r="B22" s="4" t="s">
        <v>24</v>
      </c>
      <c r="C22" s="5">
        <v>321</v>
      </c>
      <c r="D22" s="5">
        <v>360</v>
      </c>
      <c r="E22" s="6">
        <f t="shared" si="0"/>
        <v>0.12149532710280374</v>
      </c>
    </row>
    <row r="23" spans="2:5" ht="20.100000000000001" customHeight="1" thickBot="1" x14ac:dyDescent="0.25">
      <c r="B23" s="4" t="s">
        <v>25</v>
      </c>
      <c r="C23" s="5">
        <v>158</v>
      </c>
      <c r="D23" s="5">
        <v>174</v>
      </c>
      <c r="E23" s="6">
        <f t="shared" si="0"/>
        <v>0.10126582278481013</v>
      </c>
    </row>
    <row r="24" spans="2:5" ht="20.100000000000001" customHeight="1" thickBot="1" x14ac:dyDescent="0.25">
      <c r="B24" s="4" t="s">
        <v>21</v>
      </c>
      <c r="C24" s="6">
        <f>C23/C21</f>
        <v>0.3298538622129436</v>
      </c>
      <c r="D24" s="6">
        <f t="shared" ref="D24" si="1">D23/D21</f>
        <v>0.3258426966292135</v>
      </c>
      <c r="E24" s="6">
        <f t="shared" si="0"/>
        <v>-1.2160432370928604E-2</v>
      </c>
    </row>
    <row r="25" spans="2:5" ht="20.100000000000001" customHeight="1" thickBot="1" x14ac:dyDescent="0.25">
      <c r="B25" s="7" t="s">
        <v>26</v>
      </c>
      <c r="C25" s="6">
        <v>0.2191625493881881</v>
      </c>
      <c r="D25" s="6">
        <v>0.21068218771776226</v>
      </c>
      <c r="E25" s="6">
        <f t="shared" si="0"/>
        <v>-3.8694392331625707E-2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2199</v>
      </c>
      <c r="D34" s="5">
        <v>2141</v>
      </c>
      <c r="E34" s="6">
        <f>IF(C34&gt;0,(D34-C34)/C34)</f>
        <v>-2.6375625284220099E-2</v>
      </c>
    </row>
    <row r="35" spans="2:5" ht="20.100000000000001" customHeight="1" thickBot="1" x14ac:dyDescent="0.25">
      <c r="B35" s="4" t="s">
        <v>29</v>
      </c>
      <c r="C35" s="5">
        <v>32</v>
      </c>
      <c r="D35" s="5">
        <v>25</v>
      </c>
      <c r="E35" s="6">
        <f t="shared" ref="E35:E37" si="2">IF(C35&gt;0,(D35-C35)/C35)</f>
        <v>-0.21875</v>
      </c>
    </row>
    <row r="36" spans="2:5" ht="20.100000000000001" customHeight="1" thickBot="1" x14ac:dyDescent="0.25">
      <c r="B36" s="4" t="s">
        <v>28</v>
      </c>
      <c r="C36" s="5">
        <v>1662</v>
      </c>
      <c r="D36" s="5">
        <v>1634</v>
      </c>
      <c r="E36" s="6">
        <f t="shared" si="2"/>
        <v>-1.684717208182912E-2</v>
      </c>
    </row>
    <row r="37" spans="2:5" ht="20.100000000000001" customHeight="1" thickBot="1" x14ac:dyDescent="0.25">
      <c r="B37" s="4" t="s">
        <v>30</v>
      </c>
      <c r="C37" s="5">
        <v>505</v>
      </c>
      <c r="D37" s="5">
        <v>482</v>
      </c>
      <c r="E37" s="6">
        <f t="shared" si="2"/>
        <v>-4.5544554455445543E-2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1468</v>
      </c>
      <c r="D44" s="5">
        <v>1553</v>
      </c>
      <c r="E44" s="6">
        <f>IF(C44&gt;0,(D44-C44)/C44)</f>
        <v>5.790190735694823E-2</v>
      </c>
    </row>
    <row r="45" spans="2:5" ht="20.100000000000001" customHeight="1" thickBot="1" x14ac:dyDescent="0.25">
      <c r="B45" s="4" t="s">
        <v>34</v>
      </c>
      <c r="C45" s="5">
        <v>135</v>
      </c>
      <c r="D45" s="5">
        <v>217</v>
      </c>
      <c r="E45" s="6">
        <f t="shared" ref="E45:E51" si="3">IF(C45&gt;0,(D45-C45)/C45)</f>
        <v>0.6074074074074074</v>
      </c>
    </row>
    <row r="46" spans="2:5" ht="20.100000000000001" customHeight="1" thickBot="1" x14ac:dyDescent="0.25">
      <c r="B46" s="4" t="s">
        <v>31</v>
      </c>
      <c r="C46" s="5">
        <v>490</v>
      </c>
      <c r="D46" s="5">
        <v>543</v>
      </c>
      <c r="E46" s="6">
        <f t="shared" si="3"/>
        <v>0.10816326530612246</v>
      </c>
    </row>
    <row r="47" spans="2:5" ht="20.100000000000001" customHeight="1" thickBot="1" x14ac:dyDescent="0.25">
      <c r="B47" s="4" t="s">
        <v>32</v>
      </c>
      <c r="C47" s="5">
        <v>3070</v>
      </c>
      <c r="D47" s="5">
        <v>3281</v>
      </c>
      <c r="E47" s="6">
        <f t="shared" si="3"/>
        <v>6.8729641693811072E-2</v>
      </c>
    </row>
    <row r="48" spans="2:5" ht="20.100000000000001" customHeight="1" thickBot="1" x14ac:dyDescent="0.25">
      <c r="B48" s="4" t="s">
        <v>35</v>
      </c>
      <c r="C48" s="5">
        <v>1695</v>
      </c>
      <c r="D48" s="5">
        <v>1714</v>
      </c>
      <c r="E48" s="6">
        <f t="shared" si="3"/>
        <v>1.1209439528023599E-2</v>
      </c>
    </row>
    <row r="49" spans="2:5" ht="20.100000000000001" customHeight="1" thickBot="1" x14ac:dyDescent="0.25">
      <c r="B49" s="4" t="s">
        <v>67</v>
      </c>
      <c r="C49" s="5">
        <v>2212</v>
      </c>
      <c r="D49" s="5">
        <v>1702</v>
      </c>
      <c r="E49" s="6">
        <f t="shared" si="3"/>
        <v>-0.23056057866184448</v>
      </c>
    </row>
    <row r="50" spans="2:5" ht="20.100000000000001" customHeight="1" collapsed="1" thickBot="1" x14ac:dyDescent="0.25">
      <c r="B50" s="4" t="s">
        <v>36</v>
      </c>
      <c r="C50" s="6">
        <f>C44/(C44+C45)</f>
        <v>0.91578290704928256</v>
      </c>
      <c r="D50" s="6">
        <f>D44/(D44+D45)</f>
        <v>0.87740112994350283</v>
      </c>
      <c r="E50" s="6">
        <f t="shared" si="3"/>
        <v>-4.1911436444526502E-2</v>
      </c>
    </row>
    <row r="51" spans="2:5" ht="20.100000000000001" customHeight="1" thickBot="1" x14ac:dyDescent="0.25">
      <c r="B51" s="4" t="s">
        <v>37</v>
      </c>
      <c r="C51" s="6">
        <f>C47/(C46+C47)</f>
        <v>0.86235955056179781</v>
      </c>
      <c r="D51" s="6">
        <f>D47/(D46+D47)</f>
        <v>0.85800209205020916</v>
      </c>
      <c r="E51" s="6">
        <f t="shared" si="3"/>
        <v>-5.0529486323308021E-3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1613</v>
      </c>
      <c r="D58" s="5">
        <v>1779</v>
      </c>
      <c r="E58" s="6">
        <f>IF(C58&gt;0,(D58-C58)/C58)</f>
        <v>0.10291382517048978</v>
      </c>
    </row>
    <row r="59" spans="2:5" ht="20.100000000000001" customHeight="1" thickBot="1" x14ac:dyDescent="0.25">
      <c r="B59" s="4" t="s">
        <v>41</v>
      </c>
      <c r="C59" s="5">
        <v>1166</v>
      </c>
      <c r="D59" s="5">
        <v>1159</v>
      </c>
      <c r="E59" s="6">
        <f t="shared" ref="E59:E63" si="4">IF(C59&gt;0,(D59-C59)/C59)</f>
        <v>-6.0034305317324182E-3</v>
      </c>
    </row>
    <row r="60" spans="2:5" ht="20.100000000000001" customHeight="1" thickBot="1" x14ac:dyDescent="0.25">
      <c r="B60" s="4" t="s">
        <v>42</v>
      </c>
      <c r="C60" s="5">
        <v>308</v>
      </c>
      <c r="D60" s="5">
        <v>393</v>
      </c>
      <c r="E60" s="6">
        <f t="shared" si="4"/>
        <v>0.27597402597402598</v>
      </c>
    </row>
    <row r="61" spans="2:5" ht="20.100000000000001" customHeight="1" collapsed="1" thickBot="1" x14ac:dyDescent="0.25">
      <c r="B61" s="4" t="s">
        <v>98</v>
      </c>
      <c r="C61" s="6">
        <f>(C59+C60)/C58</f>
        <v>0.91382517048977063</v>
      </c>
      <c r="D61" s="6">
        <f>(D59+D60)/D58</f>
        <v>0.87240022484541879</v>
      </c>
      <c r="E61" s="6">
        <f t="shared" si="4"/>
        <v>-4.5331368605386377E-2</v>
      </c>
    </row>
    <row r="62" spans="2:5" ht="20.100000000000001" customHeight="1" thickBot="1" x14ac:dyDescent="0.25">
      <c r="B62" s="4" t="s">
        <v>39</v>
      </c>
      <c r="C62" s="6">
        <v>0.90809968847352029</v>
      </c>
      <c r="D62" s="6">
        <v>0.85661492978566145</v>
      </c>
      <c r="E62" s="6">
        <f t="shared" si="4"/>
        <v>-5.669505159108984E-2</v>
      </c>
    </row>
    <row r="63" spans="2:5" ht="20.100000000000001" customHeight="1" thickBot="1" x14ac:dyDescent="0.25">
      <c r="B63" s="4" t="s">
        <v>40</v>
      </c>
      <c r="C63" s="6">
        <v>0.93617021276595747</v>
      </c>
      <c r="D63" s="6">
        <v>0.92253521126760563</v>
      </c>
      <c r="E63" s="6">
        <f t="shared" si="4"/>
        <v>-1.4564660691421283E-2</v>
      </c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11291</v>
      </c>
      <c r="D70" s="5">
        <v>11503</v>
      </c>
      <c r="E70" s="6">
        <f t="shared" ref="E70:E75" si="5">IF(C70&gt;0,(D70-C70)/C70)</f>
        <v>1.8776016296165089E-2</v>
      </c>
    </row>
    <row r="71" spans="2:5" ht="20.100000000000001" customHeight="1" thickBot="1" x14ac:dyDescent="0.25">
      <c r="B71" s="4" t="s">
        <v>45</v>
      </c>
      <c r="C71" s="5">
        <v>3518</v>
      </c>
      <c r="D71" s="5">
        <v>3811</v>
      </c>
      <c r="E71" s="6">
        <f t="shared" si="5"/>
        <v>8.3285957930642404E-2</v>
      </c>
    </row>
    <row r="72" spans="2:5" ht="20.100000000000001" customHeight="1" thickBot="1" x14ac:dyDescent="0.25">
      <c r="B72" s="4" t="s">
        <v>43</v>
      </c>
      <c r="C72" s="5">
        <v>13</v>
      </c>
      <c r="D72" s="5">
        <v>14</v>
      </c>
      <c r="E72" s="6">
        <f t="shared" si="5"/>
        <v>7.6923076923076927E-2</v>
      </c>
    </row>
    <row r="73" spans="2:5" ht="20.100000000000001" customHeight="1" thickBot="1" x14ac:dyDescent="0.25">
      <c r="B73" s="4" t="s">
        <v>46</v>
      </c>
      <c r="C73" s="5">
        <v>5565</v>
      </c>
      <c r="D73" s="5">
        <v>5289</v>
      </c>
      <c r="E73" s="6">
        <f t="shared" si="5"/>
        <v>-4.9595687331536388E-2</v>
      </c>
    </row>
    <row r="74" spans="2:5" ht="20.100000000000001" customHeight="1" thickBot="1" x14ac:dyDescent="0.25">
      <c r="B74" s="4" t="s">
        <v>47</v>
      </c>
      <c r="C74" s="5">
        <v>1718</v>
      </c>
      <c r="D74" s="5">
        <v>1795</v>
      </c>
      <c r="E74" s="6">
        <f t="shared" si="5"/>
        <v>4.4819557625145515E-2</v>
      </c>
    </row>
    <row r="75" spans="2:5" ht="20.100000000000001" customHeight="1" thickBot="1" x14ac:dyDescent="0.25">
      <c r="B75" s="4" t="s">
        <v>48</v>
      </c>
      <c r="C75" s="5">
        <v>471</v>
      </c>
      <c r="D75" s="5">
        <v>586</v>
      </c>
      <c r="E75" s="6">
        <f t="shared" si="5"/>
        <v>0.24416135881104034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>IF(C76&gt;0,(D76-C76)/C76,"-")</f>
        <v>-</v>
      </c>
    </row>
    <row r="77" spans="2:5" ht="20.100000000000001" customHeight="1" thickBot="1" x14ac:dyDescent="0.25">
      <c r="B77" s="4" t="s">
        <v>50</v>
      </c>
      <c r="C77" s="5">
        <v>6</v>
      </c>
      <c r="D77" s="5">
        <v>8</v>
      </c>
      <c r="E77" s="6">
        <f>IF(C77&gt;0,(D77-C77)/C77,"-")</f>
        <v>0.33333333333333331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450</v>
      </c>
      <c r="D90" s="5">
        <v>667</v>
      </c>
      <c r="E90" s="6">
        <f>IF(C90&gt;0,(D90-C90)/C90,"-")</f>
        <v>0.48222222222222222</v>
      </c>
    </row>
    <row r="91" spans="2:5" ht="29.25" thickBot="1" x14ac:dyDescent="0.25">
      <c r="B91" s="4" t="s">
        <v>52</v>
      </c>
      <c r="C91" s="5">
        <v>423</v>
      </c>
      <c r="D91" s="5">
        <v>376</v>
      </c>
      <c r="E91" s="6">
        <f t="shared" ref="E91:E93" si="6">IF(C91&gt;0,(D91-C91)/C91,"-")</f>
        <v>-0.1111111111111111</v>
      </c>
    </row>
    <row r="92" spans="2:5" ht="29.25" customHeight="1" thickBot="1" x14ac:dyDescent="0.25">
      <c r="B92" s="4" t="s">
        <v>53</v>
      </c>
      <c r="C92" s="5">
        <v>491</v>
      </c>
      <c r="D92" s="5">
        <v>588</v>
      </c>
      <c r="E92" s="6">
        <f t="shared" si="6"/>
        <v>0.19755600814663951</v>
      </c>
    </row>
    <row r="93" spans="2:5" ht="29.25" customHeight="1" thickBot="1" x14ac:dyDescent="0.25">
      <c r="B93" s="4" t="s">
        <v>54</v>
      </c>
      <c r="C93" s="6">
        <f>(C90+C91)/(C90+C91+C92)</f>
        <v>0.64002932551319647</v>
      </c>
      <c r="D93" s="6">
        <f>(D90+D91)/(D90+D91+D92)</f>
        <v>0.63948497854077258</v>
      </c>
      <c r="E93" s="6">
        <f t="shared" si="6"/>
        <v>-8.5050317340915169E-4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1369</v>
      </c>
      <c r="D100" s="5">
        <v>1635</v>
      </c>
      <c r="E100" s="6">
        <f>IF(C100&gt;0,(D100-C100)/C100,"-")</f>
        <v>0.19430241051862673</v>
      </c>
    </row>
    <row r="101" spans="2:5" ht="20.100000000000001" customHeight="1" thickBot="1" x14ac:dyDescent="0.25">
      <c r="B101" s="4" t="s">
        <v>41</v>
      </c>
      <c r="C101" s="5">
        <v>658</v>
      </c>
      <c r="D101" s="5">
        <v>720</v>
      </c>
      <c r="E101" s="6">
        <f t="shared" ref="E101:E105" si="7">IF(C101&gt;0,(D101-C101)/C101,"-")</f>
        <v>9.4224924012158054E-2</v>
      </c>
    </row>
    <row r="102" spans="2:5" ht="20.100000000000001" customHeight="1" thickBot="1" x14ac:dyDescent="0.25">
      <c r="B102" s="4" t="s">
        <v>42</v>
      </c>
      <c r="C102" s="5">
        <v>217</v>
      </c>
      <c r="D102" s="5">
        <v>323</v>
      </c>
      <c r="E102" s="6">
        <f t="shared" si="7"/>
        <v>0.48847926267281105</v>
      </c>
    </row>
    <row r="103" spans="2:5" ht="20.100000000000001" customHeight="1" thickBot="1" x14ac:dyDescent="0.25">
      <c r="B103" s="4" t="s">
        <v>98</v>
      </c>
      <c r="C103" s="6">
        <f>(C101+C102)/C100</f>
        <v>0.63915266617969324</v>
      </c>
      <c r="D103" s="6">
        <f>(D101+D102)/D100</f>
        <v>0.63792048929663614</v>
      </c>
      <c r="E103" s="6">
        <f t="shared" si="7"/>
        <v>-1.9278287461773388E-3</v>
      </c>
    </row>
    <row r="104" spans="2:5" ht="20.100000000000001" customHeight="1" thickBot="1" x14ac:dyDescent="0.25">
      <c r="B104" s="4" t="s">
        <v>39</v>
      </c>
      <c r="C104" s="6">
        <v>0.65084075173095945</v>
      </c>
      <c r="D104" s="6">
        <v>0.62283737024221453</v>
      </c>
      <c r="E104" s="6">
        <f t="shared" si="7"/>
        <v>-4.3026472165837569E-2</v>
      </c>
    </row>
    <row r="105" spans="2:5" ht="20.100000000000001" customHeight="1" thickBot="1" x14ac:dyDescent="0.25">
      <c r="B105" s="4" t="s">
        <v>40</v>
      </c>
      <c r="C105" s="6">
        <v>0.6061452513966481</v>
      </c>
      <c r="D105" s="6">
        <v>0.67432150313152406</v>
      </c>
      <c r="E105" s="6">
        <f t="shared" si="7"/>
        <v>0.11247510654878153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1805</v>
      </c>
      <c r="D112" s="5">
        <v>1863</v>
      </c>
      <c r="E112" s="6">
        <f>IF(C112&gt;0,(D112-C112)/C112,"-")</f>
        <v>3.2132963988919669E-2</v>
      </c>
    </row>
    <row r="113" spans="2:14" ht="15" thickBot="1" x14ac:dyDescent="0.25">
      <c r="B113" s="4" t="s">
        <v>56</v>
      </c>
      <c r="C113" s="5">
        <v>934</v>
      </c>
      <c r="D113" s="5">
        <v>955</v>
      </c>
      <c r="E113" s="6">
        <f t="shared" ref="E113:E114" si="8">IF(C113&gt;0,(D113-C113)/C113,"-")</f>
        <v>2.2483940042826552E-2</v>
      </c>
    </row>
    <row r="114" spans="2:14" ht="15" thickBot="1" x14ac:dyDescent="0.25">
      <c r="B114" s="4" t="s">
        <v>57</v>
      </c>
      <c r="C114" s="5">
        <v>871</v>
      </c>
      <c r="D114" s="5">
        <v>908</v>
      </c>
      <c r="E114" s="6">
        <f t="shared" si="8"/>
        <v>4.2479908151549943E-2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12</v>
      </c>
      <c r="D128" s="10">
        <v>12</v>
      </c>
      <c r="E128" s="10">
        <v>2</v>
      </c>
      <c r="F128" s="10">
        <v>26</v>
      </c>
      <c r="G128" s="10">
        <v>20</v>
      </c>
      <c r="H128" s="10">
        <v>4</v>
      </c>
      <c r="I128" s="10">
        <v>4</v>
      </c>
      <c r="J128" s="10">
        <v>28</v>
      </c>
      <c r="K128" s="6">
        <f>IF(C128=0,"-",(G128-C128)/C128)</f>
        <v>0.66666666666666663</v>
      </c>
      <c r="L128" s="6">
        <f t="shared" ref="L128:N128" si="9">IF(D128=0,"-",(H128-D128)/D128)</f>
        <v>-0.66666666666666663</v>
      </c>
      <c r="M128" s="6">
        <f t="shared" si="9"/>
        <v>1</v>
      </c>
      <c r="N128" s="6">
        <f t="shared" si="9"/>
        <v>7.6923076923076927E-2</v>
      </c>
    </row>
    <row r="129" spans="2:14" ht="15" thickBot="1" x14ac:dyDescent="0.25">
      <c r="B129" s="4" t="s">
        <v>64</v>
      </c>
      <c r="C129" s="10">
        <v>1</v>
      </c>
      <c r="D129" s="10">
        <v>0</v>
      </c>
      <c r="E129" s="10">
        <v>0</v>
      </c>
      <c r="F129" s="10">
        <v>1</v>
      </c>
      <c r="G129" s="10">
        <v>11</v>
      </c>
      <c r="H129" s="10">
        <v>0</v>
      </c>
      <c r="I129" s="10">
        <v>0</v>
      </c>
      <c r="J129" s="10">
        <v>11</v>
      </c>
      <c r="K129" s="6">
        <f t="shared" ref="K129:K133" si="10">IF(C129=0,"-",(G129-C129)/C129)</f>
        <v>10</v>
      </c>
      <c r="L129" s="6" t="str">
        <f t="shared" ref="L129:L133" si="11">IF(D129=0,"-",(H129-D129)/D129)</f>
        <v>-</v>
      </c>
      <c r="M129" s="6" t="str">
        <f t="shared" ref="M129:M133" si="12">IF(E129=0,"-",(I129-E129)/E129)</f>
        <v>-</v>
      </c>
      <c r="N129" s="6">
        <f t="shared" ref="N129:N133" si="13">IF(F129=0,"-",(J129-F129)/F129)</f>
        <v>10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0"/>
        <v>-</v>
      </c>
      <c r="L130" s="6" t="str">
        <f t="shared" si="11"/>
        <v>-</v>
      </c>
      <c r="M130" s="6" t="str">
        <f t="shared" si="12"/>
        <v>-</v>
      </c>
      <c r="N130" s="6" t="str">
        <f t="shared" si="13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1</v>
      </c>
      <c r="H131" s="10">
        <v>0</v>
      </c>
      <c r="I131" s="10">
        <v>0</v>
      </c>
      <c r="J131" s="10">
        <v>1</v>
      </c>
      <c r="K131" s="6" t="str">
        <f t="shared" si="10"/>
        <v>-</v>
      </c>
      <c r="L131" s="6" t="str">
        <f t="shared" si="11"/>
        <v>-</v>
      </c>
      <c r="M131" s="6" t="str">
        <f t="shared" si="12"/>
        <v>-</v>
      </c>
      <c r="N131" s="6" t="str">
        <f t="shared" si="13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0"/>
        <v>-</v>
      </c>
      <c r="L132" s="6" t="str">
        <f t="shared" si="11"/>
        <v>-</v>
      </c>
      <c r="M132" s="6" t="str">
        <f t="shared" si="12"/>
        <v>-</v>
      </c>
      <c r="N132" s="6" t="str">
        <f t="shared" si="13"/>
        <v>-</v>
      </c>
    </row>
    <row r="133" spans="2:14" ht="15" thickBot="1" x14ac:dyDescent="0.25">
      <c r="B133" s="4" t="s">
        <v>68</v>
      </c>
      <c r="C133" s="10">
        <v>13</v>
      </c>
      <c r="D133" s="10">
        <v>12</v>
      </c>
      <c r="E133" s="10">
        <v>2</v>
      </c>
      <c r="F133" s="10">
        <v>27</v>
      </c>
      <c r="G133" s="10">
        <v>32</v>
      </c>
      <c r="H133" s="10">
        <v>4</v>
      </c>
      <c r="I133" s="10">
        <v>4</v>
      </c>
      <c r="J133" s="10">
        <v>40</v>
      </c>
      <c r="K133" s="6">
        <f t="shared" si="10"/>
        <v>1.4615384615384615</v>
      </c>
      <c r="L133" s="6">
        <f t="shared" si="11"/>
        <v>-0.66666666666666663</v>
      </c>
      <c r="M133" s="6">
        <f t="shared" si="12"/>
        <v>1</v>
      </c>
      <c r="N133" s="6">
        <f t="shared" si="13"/>
        <v>0.48148148148148145</v>
      </c>
    </row>
    <row r="134" spans="2:14" ht="15" thickBot="1" x14ac:dyDescent="0.25">
      <c r="B134" s="4" t="s">
        <v>36</v>
      </c>
      <c r="C134" s="6">
        <f>IF(C128=0,"-",C128/(C128+C129))</f>
        <v>0.92307692307692313</v>
      </c>
      <c r="D134" s="6">
        <f>IF(D128=0,"-",D128/(D128+D129))</f>
        <v>1</v>
      </c>
      <c r="E134" s="6">
        <f t="shared" ref="E134:J134" si="14">IF(E128=0,"-",E128/(E128+E129))</f>
        <v>1</v>
      </c>
      <c r="F134" s="6">
        <f t="shared" si="14"/>
        <v>0.96296296296296291</v>
      </c>
      <c r="G134" s="6">
        <f t="shared" si="14"/>
        <v>0.64516129032258063</v>
      </c>
      <c r="H134" s="6">
        <f t="shared" si="14"/>
        <v>1</v>
      </c>
      <c r="I134" s="6">
        <f t="shared" si="14"/>
        <v>1</v>
      </c>
      <c r="J134" s="6">
        <f t="shared" si="14"/>
        <v>0.71794871794871795</v>
      </c>
      <c r="K134" s="6">
        <f>IF(OR(C134="-",G134="-"),"-",(G134-C134)/C134)</f>
        <v>-0.30107526881720437</v>
      </c>
      <c r="L134" s="6">
        <f t="shared" ref="L134:N135" si="15">IF(OR(D134="-",H134="-"),"-",(H134-D134)/D134)</f>
        <v>0</v>
      </c>
      <c r="M134" s="6">
        <f t="shared" si="15"/>
        <v>0</v>
      </c>
      <c r="N134" s="6">
        <f t="shared" si="15"/>
        <v>-0.25443786982248517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6">IF(D131=0,"-",D131/(D130+D131))</f>
        <v>-</v>
      </c>
      <c r="E135" s="6" t="str">
        <f t="shared" si="16"/>
        <v>-</v>
      </c>
      <c r="F135" s="6" t="str">
        <f t="shared" si="16"/>
        <v>-</v>
      </c>
      <c r="G135" s="6">
        <f t="shared" si="16"/>
        <v>1</v>
      </c>
      <c r="H135" s="6" t="str">
        <f t="shared" si="16"/>
        <v>-</v>
      </c>
      <c r="I135" s="6" t="str">
        <f t="shared" si="16"/>
        <v>-</v>
      </c>
      <c r="J135" s="6">
        <f t="shared" si="16"/>
        <v>1</v>
      </c>
      <c r="K135" s="6" t="str">
        <f>IF(OR(C135="-",G135="-"),"-",(G135-C135)/C135)</f>
        <v>-</v>
      </c>
      <c r="L135" s="6" t="str">
        <f t="shared" si="15"/>
        <v>-</v>
      </c>
      <c r="M135" s="6" t="str">
        <f t="shared" si="15"/>
        <v>-</v>
      </c>
      <c r="N135" s="6" t="str">
        <f t="shared" si="15"/>
        <v>-</v>
      </c>
    </row>
    <row r="136" spans="2:14" x14ac:dyDescent="0.2">
      <c r="C136" s="13"/>
    </row>
    <row r="137" spans="2:14" x14ac:dyDescent="0.2">
      <c r="C137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33</v>
      </c>
      <c r="D143" s="10">
        <v>0</v>
      </c>
      <c r="E143" s="10">
        <v>6</v>
      </c>
      <c r="F143" s="10">
        <v>39</v>
      </c>
      <c r="G143" s="10">
        <v>18</v>
      </c>
      <c r="H143" s="10">
        <v>0</v>
      </c>
      <c r="I143" s="10">
        <v>2</v>
      </c>
      <c r="J143" s="10">
        <v>20</v>
      </c>
      <c r="K143" s="6">
        <f>IF(C143=0,"-",(G143-C143)/C143)</f>
        <v>-0.45454545454545453</v>
      </c>
      <c r="L143" s="6" t="str">
        <f t="shared" ref="L143:N147" si="17">IF(D143=0,"-",(H143-D143)/D143)</f>
        <v>-</v>
      </c>
      <c r="M143" s="6">
        <f t="shared" si="17"/>
        <v>-0.66666666666666663</v>
      </c>
      <c r="N143" s="6">
        <f t="shared" si="17"/>
        <v>-0.48717948717948717</v>
      </c>
    </row>
    <row r="144" spans="2:14" ht="15" thickBot="1" x14ac:dyDescent="0.25">
      <c r="B144" s="4" t="s">
        <v>72</v>
      </c>
      <c r="C144" s="10">
        <v>18</v>
      </c>
      <c r="D144" s="10">
        <v>0</v>
      </c>
      <c r="E144" s="10">
        <v>1</v>
      </c>
      <c r="F144" s="10">
        <v>19</v>
      </c>
      <c r="G144" s="10">
        <v>9</v>
      </c>
      <c r="H144" s="10">
        <v>0</v>
      </c>
      <c r="I144" s="10">
        <v>1</v>
      </c>
      <c r="J144" s="10">
        <v>10</v>
      </c>
      <c r="K144" s="6">
        <f t="shared" ref="K144:K147" si="18">IF(C144=0,"-",(G144-C144)/C144)</f>
        <v>-0.5</v>
      </c>
      <c r="L144" s="6" t="str">
        <f t="shared" si="17"/>
        <v>-</v>
      </c>
      <c r="M144" s="6">
        <f t="shared" si="17"/>
        <v>0</v>
      </c>
      <c r="N144" s="6">
        <f t="shared" si="17"/>
        <v>-0.47368421052631576</v>
      </c>
    </row>
    <row r="145" spans="2:14" ht="15" thickBot="1" x14ac:dyDescent="0.25">
      <c r="B145" s="4" t="s">
        <v>73</v>
      </c>
      <c r="C145" s="10">
        <v>250</v>
      </c>
      <c r="D145" s="10">
        <v>0</v>
      </c>
      <c r="E145" s="10">
        <v>27</v>
      </c>
      <c r="F145" s="10">
        <v>277</v>
      </c>
      <c r="G145" s="10">
        <v>209</v>
      </c>
      <c r="H145" s="10">
        <v>0</v>
      </c>
      <c r="I145" s="10">
        <v>28</v>
      </c>
      <c r="J145" s="10">
        <v>237</v>
      </c>
      <c r="K145" s="6">
        <f t="shared" si="18"/>
        <v>-0.16400000000000001</v>
      </c>
      <c r="L145" s="6" t="str">
        <f t="shared" si="17"/>
        <v>-</v>
      </c>
      <c r="M145" s="6">
        <f t="shared" si="17"/>
        <v>3.7037037037037035E-2</v>
      </c>
      <c r="N145" s="6">
        <f t="shared" si="17"/>
        <v>-0.1444043321299639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9</v>
      </c>
      <c r="H146" s="10">
        <v>0</v>
      </c>
      <c r="I146" s="10">
        <v>0</v>
      </c>
      <c r="J146" s="10">
        <v>9</v>
      </c>
      <c r="K146" s="6" t="str">
        <f t="shared" si="18"/>
        <v>-</v>
      </c>
      <c r="L146" s="6" t="str">
        <f t="shared" si="17"/>
        <v>-</v>
      </c>
      <c r="M146" s="6" t="str">
        <f t="shared" si="17"/>
        <v>-</v>
      </c>
      <c r="N146" s="6" t="str">
        <f t="shared" si="17"/>
        <v>-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1</v>
      </c>
      <c r="F147" s="10">
        <v>1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8"/>
        <v>-</v>
      </c>
      <c r="L147" s="6" t="str">
        <f t="shared" si="17"/>
        <v>-</v>
      </c>
      <c r="M147" s="6">
        <f t="shared" si="17"/>
        <v>-1</v>
      </c>
      <c r="N147" s="6">
        <f t="shared" si="17"/>
        <v>-1</v>
      </c>
    </row>
    <row r="148" spans="2:14" ht="15" thickBot="1" x14ac:dyDescent="0.25">
      <c r="B148" s="7" t="s">
        <v>68</v>
      </c>
      <c r="C148" s="10">
        <v>301</v>
      </c>
      <c r="D148" s="10">
        <v>0</v>
      </c>
      <c r="E148" s="10">
        <v>35</v>
      </c>
      <c r="F148" s="10">
        <v>336</v>
      </c>
      <c r="G148" s="10">
        <v>245</v>
      </c>
      <c r="H148" s="10">
        <v>0</v>
      </c>
      <c r="I148" s="10">
        <v>31</v>
      </c>
      <c r="J148" s="10">
        <v>276</v>
      </c>
      <c r="K148" s="6">
        <f t="shared" ref="K148" si="19">IF(C148=0,"-",(G148-C148)/C148)</f>
        <v>-0.18604651162790697</v>
      </c>
      <c r="L148" s="6" t="str">
        <f t="shared" ref="L148" si="20">IF(D148=0,"-",(H148-D148)/D148)</f>
        <v>-</v>
      </c>
      <c r="M148" s="6">
        <f t="shared" ref="M148" si="21">IF(E148=0,"-",(I148-E148)/E148)</f>
        <v>-0.11428571428571428</v>
      </c>
      <c r="N148" s="6">
        <f t="shared" ref="N148" si="22">IF(F148=0,"-",(J148-F148)/F148)</f>
        <v>-0.17857142857142858</v>
      </c>
    </row>
    <row r="149" spans="2:14" ht="29.25" thickBot="1" x14ac:dyDescent="0.25">
      <c r="B149" s="7" t="s">
        <v>76</v>
      </c>
      <c r="C149" s="6">
        <f>IF(C143=0,"-",(C143/(C143+C145)))</f>
        <v>0.1166077738515901</v>
      </c>
      <c r="D149" s="6" t="str">
        <f t="shared" ref="D149:J149" si="23">IF(D143=0,"-",(D143/(D143+D145)))</f>
        <v>-</v>
      </c>
      <c r="E149" s="6">
        <f t="shared" si="23"/>
        <v>0.18181818181818182</v>
      </c>
      <c r="F149" s="6">
        <f t="shared" si="23"/>
        <v>0.12341772151898735</v>
      </c>
      <c r="G149" s="6">
        <f t="shared" si="23"/>
        <v>7.9295154185022032E-2</v>
      </c>
      <c r="H149" s="6" t="str">
        <f t="shared" si="23"/>
        <v>-</v>
      </c>
      <c r="I149" s="6">
        <f t="shared" si="23"/>
        <v>6.6666666666666666E-2</v>
      </c>
      <c r="J149" s="6">
        <f t="shared" si="23"/>
        <v>7.7821011673151752E-2</v>
      </c>
      <c r="K149" s="6">
        <f>IF(OR(C149="-",G149="-"),"-",(G149-C149)/C149)</f>
        <v>-0.31998398077693224</v>
      </c>
      <c r="L149" s="6" t="str">
        <f t="shared" ref="L149:N150" si="24">IF(OR(D149="-",H149="-"),"-",(H149-D149)/D149)</f>
        <v>-</v>
      </c>
      <c r="M149" s="6">
        <f t="shared" si="24"/>
        <v>-0.6333333333333333</v>
      </c>
      <c r="N149" s="6">
        <f t="shared" si="24"/>
        <v>-0.36945026439189865</v>
      </c>
    </row>
    <row r="150" spans="2:14" ht="29.25" thickBot="1" x14ac:dyDescent="0.25">
      <c r="B150" s="7" t="s">
        <v>77</v>
      </c>
      <c r="C150" s="6">
        <f>IF(C144=0,"-",(C144/(C144+C146)))</f>
        <v>1</v>
      </c>
      <c r="D150" s="6" t="str">
        <f t="shared" ref="D150:J150" si="25">IF(D144=0,"-",(D144/(D144+D146)))</f>
        <v>-</v>
      </c>
      <c r="E150" s="6">
        <f t="shared" si="25"/>
        <v>1</v>
      </c>
      <c r="F150" s="6">
        <f t="shared" si="25"/>
        <v>1</v>
      </c>
      <c r="G150" s="6">
        <f t="shared" si="25"/>
        <v>0.5</v>
      </c>
      <c r="H150" s="6" t="str">
        <f t="shared" si="25"/>
        <v>-</v>
      </c>
      <c r="I150" s="6">
        <f t="shared" si="25"/>
        <v>1</v>
      </c>
      <c r="J150" s="6">
        <f t="shared" si="25"/>
        <v>0.52631578947368418</v>
      </c>
      <c r="K150" s="6">
        <f>IF(OR(C150="-",G150="-"),"-",(G150-C150)/C150)</f>
        <v>-0.5</v>
      </c>
      <c r="L150" s="6" t="str">
        <f t="shared" si="24"/>
        <v>-</v>
      </c>
      <c r="M150" s="6">
        <f t="shared" si="24"/>
        <v>0</v>
      </c>
      <c r="N150" s="6">
        <f t="shared" si="24"/>
        <v>-0.47368421052631582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2:14" ht="14.25" x14ac:dyDescent="0.2">
      <c r="B152" s="7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</row>
    <row r="153" spans="2:14" ht="14.25" x14ac:dyDescent="0.2">
      <c r="B153" s="7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249</v>
      </c>
      <c r="D157" s="19">
        <v>216</v>
      </c>
      <c r="E157" s="18">
        <f>IF(C157=0,"-",(D157-C157)/C157)</f>
        <v>-0.13253012048192772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51</v>
      </c>
      <c r="D158" s="19">
        <v>27</v>
      </c>
      <c r="E158" s="18">
        <f t="shared" ref="E158:E159" si="26">IF(C158=0,"-",(D158-C158)/C158)</f>
        <v>-0.47058823529411764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6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0.83</v>
      </c>
      <c r="D160" s="18">
        <f>IF(D157=0,"-",D157/(D157+D158+D159))</f>
        <v>0.88888888888888884</v>
      </c>
      <c r="E160" s="18">
        <f>IF(OR(C160="-",D160="-"),"-",(D160-C160)/C160)</f>
        <v>7.0950468540829981E-2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5" thickBot="1" x14ac:dyDescent="0.25">
      <c r="B161" s="4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27</v>
      </c>
      <c r="D166" s="5">
        <v>39</v>
      </c>
      <c r="E166" s="6">
        <f t="shared" ref="E166:E168" si="27">IF(C166=0,"-",(D166-C166)/C166)</f>
        <v>0.44444444444444442</v>
      </c>
    </row>
    <row r="167" spans="2:14" ht="20.100000000000001" customHeight="1" thickBot="1" x14ac:dyDescent="0.25">
      <c r="B167" s="4" t="s">
        <v>41</v>
      </c>
      <c r="C167" s="5">
        <v>22</v>
      </c>
      <c r="D167" s="5">
        <v>20</v>
      </c>
      <c r="E167" s="6">
        <f t="shared" si="27"/>
        <v>-9.0909090909090912E-2</v>
      </c>
    </row>
    <row r="168" spans="2:14" ht="20.100000000000001" customHeight="1" thickBot="1" x14ac:dyDescent="0.25">
      <c r="B168" s="4" t="s">
        <v>42</v>
      </c>
      <c r="C168" s="5">
        <v>4</v>
      </c>
      <c r="D168" s="5">
        <v>8</v>
      </c>
      <c r="E168" s="6">
        <f t="shared" si="27"/>
        <v>1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0.96296296296296291</v>
      </c>
      <c r="D169" s="6">
        <f>IF(D166=0,"-",(D167+D168)/D166)</f>
        <v>0.71794871794871795</v>
      </c>
      <c r="E169" s="6">
        <f t="shared" ref="E169:E171" si="28">IF(OR(C169="-",D169="-"),"-",(D169-C169)/C169)</f>
        <v>-0.25443786982248517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0.76923076923076927</v>
      </c>
      <c r="E170" s="6">
        <f t="shared" si="28"/>
        <v>-0.23076923076923073</v>
      </c>
    </row>
    <row r="171" spans="2:14" ht="20.100000000000001" customHeight="1" thickBot="1" x14ac:dyDescent="0.25">
      <c r="B171" s="4" t="s">
        <v>40</v>
      </c>
      <c r="C171" s="6">
        <v>0.8</v>
      </c>
      <c r="D171" s="6">
        <v>0.61538461538461542</v>
      </c>
      <c r="E171" s="6">
        <f t="shared" si="28"/>
        <v>-0.23076923076923078</v>
      </c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23</v>
      </c>
      <c r="D178" s="5">
        <v>30</v>
      </c>
      <c r="E178" s="6">
        <f>IF(C178=0,"-",(D178-C178)/C178)</f>
        <v>0.30434782608695654</v>
      </c>
      <c r="H178" s="13"/>
    </row>
    <row r="179" spans="2:8" ht="15" thickBot="1" x14ac:dyDescent="0.25">
      <c r="B179" s="4" t="s">
        <v>43</v>
      </c>
      <c r="C179" s="5">
        <v>14</v>
      </c>
      <c r="D179" s="5">
        <v>24</v>
      </c>
      <c r="E179" s="6">
        <f t="shared" ref="E179:E185" si="29">IF(C179=0,"-",(D179-C179)/C179)</f>
        <v>0.7142857142857143</v>
      </c>
      <c r="H179" s="13"/>
    </row>
    <row r="180" spans="2:8" ht="15" thickBot="1" x14ac:dyDescent="0.25">
      <c r="B180" s="4" t="s">
        <v>47</v>
      </c>
      <c r="C180" s="5">
        <v>8</v>
      </c>
      <c r="D180" s="5">
        <v>4</v>
      </c>
      <c r="E180" s="6">
        <f t="shared" si="29"/>
        <v>-0.5</v>
      </c>
      <c r="H180" s="13"/>
    </row>
    <row r="181" spans="2:8" ht="15" thickBot="1" x14ac:dyDescent="0.25">
      <c r="B181" s="4" t="s">
        <v>78</v>
      </c>
      <c r="C181" s="5">
        <v>1</v>
      </c>
      <c r="D181" s="5">
        <v>2</v>
      </c>
      <c r="E181" s="6">
        <f t="shared" si="29"/>
        <v>1</v>
      </c>
      <c r="H181" s="13"/>
    </row>
    <row r="182" spans="2:8" ht="15" thickBot="1" x14ac:dyDescent="0.25">
      <c r="B182" s="15" t="s">
        <v>79</v>
      </c>
      <c r="C182" s="5">
        <v>318</v>
      </c>
      <c r="D182" s="5">
        <v>266</v>
      </c>
      <c r="E182" s="6">
        <f t="shared" si="29"/>
        <v>-0.16352201257861634</v>
      </c>
      <c r="H182" s="13"/>
    </row>
    <row r="183" spans="2:8" ht="15" thickBot="1" x14ac:dyDescent="0.25">
      <c r="B183" s="4" t="s">
        <v>47</v>
      </c>
      <c r="C183" s="5">
        <v>269</v>
      </c>
      <c r="D183" s="5">
        <v>227</v>
      </c>
      <c r="E183" s="6">
        <f t="shared" si="29"/>
        <v>-0.15613382899628253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9"/>
        <v>-</v>
      </c>
      <c r="H184" s="13"/>
    </row>
    <row r="185" spans="2:8" ht="15" thickBot="1" x14ac:dyDescent="0.25">
      <c r="B185" s="4" t="s">
        <v>80</v>
      </c>
      <c r="C185" s="5">
        <v>49</v>
      </c>
      <c r="D185" s="5">
        <v>39</v>
      </c>
      <c r="E185" s="6">
        <f t="shared" si="29"/>
        <v>-0.20408163265306123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19</v>
      </c>
      <c r="D197" s="5">
        <v>15</v>
      </c>
      <c r="E197" s="6">
        <f t="shared" ref="E197:E200" si="30">IF(C197=0,"-",(D197-C197)/C197)</f>
        <v>-0.21052631578947367</v>
      </c>
    </row>
    <row r="198" spans="2:5" ht="15" thickBot="1" x14ac:dyDescent="0.25">
      <c r="B198" s="4" t="s">
        <v>83</v>
      </c>
      <c r="C198" s="5">
        <v>1</v>
      </c>
      <c r="D198" s="5">
        <v>1</v>
      </c>
      <c r="E198" s="6">
        <f t="shared" si="30"/>
        <v>0</v>
      </c>
    </row>
    <row r="199" spans="2:5" ht="15" thickBot="1" x14ac:dyDescent="0.25">
      <c r="B199" s="4" t="s">
        <v>84</v>
      </c>
      <c r="C199" s="5">
        <v>20</v>
      </c>
      <c r="D199" s="5">
        <v>16</v>
      </c>
      <c r="E199" s="6">
        <f t="shared" si="30"/>
        <v>-0.2</v>
      </c>
    </row>
    <row r="200" spans="2:5" ht="15" thickBot="1" x14ac:dyDescent="0.25">
      <c r="B200" s="4" t="s">
        <v>85</v>
      </c>
      <c r="C200" s="5">
        <v>17</v>
      </c>
      <c r="D200" s="5">
        <v>13</v>
      </c>
      <c r="E200" s="6">
        <f t="shared" si="30"/>
        <v>-0.23529411764705882</v>
      </c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31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19</v>
      </c>
      <c r="D208" s="5">
        <v>15</v>
      </c>
      <c r="E208" s="6">
        <f t="shared" si="31"/>
        <v>-0.21052631578947367</v>
      </c>
    </row>
    <row r="209" spans="2:5" ht="20.100000000000001" customHeight="1" thickBot="1" x14ac:dyDescent="0.25">
      <c r="B209" s="17" t="s">
        <v>86</v>
      </c>
      <c r="C209" s="5">
        <v>12</v>
      </c>
      <c r="D209" s="5">
        <v>11</v>
      </c>
      <c r="E209" s="6">
        <f t="shared" si="31"/>
        <v>-8.3333333333333329E-2</v>
      </c>
    </row>
    <row r="210" spans="2:5" ht="20.100000000000001" customHeight="1" thickBot="1" x14ac:dyDescent="0.25">
      <c r="B210" s="17" t="s">
        <v>87</v>
      </c>
      <c r="C210" s="5">
        <v>7</v>
      </c>
      <c r="D210" s="5">
        <v>4</v>
      </c>
      <c r="E210" s="6">
        <f t="shared" si="31"/>
        <v>-0.42857142857142855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1</v>
      </c>
      <c r="D212" s="5">
        <v>1</v>
      </c>
      <c r="E212" s="6">
        <f>IF(C212=0,"-",(D212-C212)/C212)</f>
        <v>0</v>
      </c>
    </row>
    <row r="213" spans="2:5" ht="15" thickBot="1" x14ac:dyDescent="0.25">
      <c r="B213" s="17" t="s">
        <v>86</v>
      </c>
      <c r="C213" s="5">
        <v>1</v>
      </c>
      <c r="D213" s="5">
        <v>1</v>
      </c>
      <c r="E213" s="6">
        <f t="shared" ref="E213:E214" si="32">IF(C213=0,"-",(D213-C213)/C213)</f>
        <v>0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32"/>
        <v>-</v>
      </c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31</v>
      </c>
      <c r="D221" s="5">
        <v>39</v>
      </c>
      <c r="E221" s="6">
        <f t="shared" ref="E221:E223" si="33">IF(C221=0,"-",(D221-C221)/C221)</f>
        <v>0.25806451612903225</v>
      </c>
    </row>
    <row r="222" spans="2:5" ht="15" thickBot="1" x14ac:dyDescent="0.25">
      <c r="B222" s="16" t="s">
        <v>92</v>
      </c>
      <c r="C222" s="5">
        <v>33</v>
      </c>
      <c r="D222" s="5">
        <v>37</v>
      </c>
      <c r="E222" s="6">
        <f t="shared" si="33"/>
        <v>0.12121212121212122</v>
      </c>
    </row>
    <row r="223" spans="2:5" ht="15" thickBot="1" x14ac:dyDescent="0.25">
      <c r="B223" s="16" t="s">
        <v>93</v>
      </c>
      <c r="C223" s="5">
        <v>67</v>
      </c>
      <c r="D223" s="5">
        <v>85</v>
      </c>
      <c r="E223" s="6">
        <f t="shared" si="33"/>
        <v>0.26865671641791045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fitToWidth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2024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1357</v>
      </c>
      <c r="D14" s="5">
        <v>1408</v>
      </c>
      <c r="E14" s="6">
        <f>IF(C14&gt;0,(D14-C14)/C14)</f>
        <v>3.7582903463522478E-2</v>
      </c>
    </row>
    <row r="15" spans="1:5" ht="20.100000000000001" customHeight="1" thickBot="1" x14ac:dyDescent="0.25">
      <c r="B15" s="4" t="s">
        <v>17</v>
      </c>
      <c r="C15" s="5">
        <v>1221</v>
      </c>
      <c r="D15" s="5">
        <v>1199</v>
      </c>
      <c r="E15" s="6">
        <f t="shared" ref="E15:E25" si="0">IF(C15&gt;0,(D15-C15)/C15)</f>
        <v>-1.8018018018018018E-2</v>
      </c>
    </row>
    <row r="16" spans="1:5" ht="20.100000000000001" customHeight="1" thickBot="1" x14ac:dyDescent="0.25">
      <c r="B16" s="4" t="s">
        <v>18</v>
      </c>
      <c r="C16" s="5">
        <v>702</v>
      </c>
      <c r="D16" s="5">
        <v>644</v>
      </c>
      <c r="E16" s="6">
        <f t="shared" si="0"/>
        <v>-8.2621082621082614E-2</v>
      </c>
    </row>
    <row r="17" spans="2:5" ht="20.100000000000001" customHeight="1" thickBot="1" x14ac:dyDescent="0.25">
      <c r="B17" s="4" t="s">
        <v>19</v>
      </c>
      <c r="C17" s="5">
        <v>519</v>
      </c>
      <c r="D17" s="5">
        <v>555</v>
      </c>
      <c r="E17" s="6">
        <f t="shared" si="0"/>
        <v>6.9364161849710976E-2</v>
      </c>
    </row>
    <row r="18" spans="2:5" ht="20.100000000000001" customHeight="1" thickBot="1" x14ac:dyDescent="0.25">
      <c r="B18" s="4" t="s">
        <v>100</v>
      </c>
      <c r="C18" s="5">
        <v>4</v>
      </c>
      <c r="D18" s="5">
        <v>2</v>
      </c>
      <c r="E18" s="6">
        <f>IF(C18=0,"-",(D18-C18)/C18)</f>
        <v>-0.5</v>
      </c>
    </row>
    <row r="19" spans="2:5" ht="20.100000000000001" customHeight="1" thickBot="1" x14ac:dyDescent="0.25">
      <c r="B19" s="4" t="s">
        <v>101</v>
      </c>
      <c r="C19" s="5">
        <v>5</v>
      </c>
      <c r="D19" s="5">
        <v>4</v>
      </c>
      <c r="E19" s="6">
        <f>IF(C19=0,"-",(D19-C19)/C19)</f>
        <v>-0.2</v>
      </c>
    </row>
    <row r="20" spans="2:5" ht="20.100000000000001" customHeight="1" thickBot="1" x14ac:dyDescent="0.25">
      <c r="B20" s="4" t="s">
        <v>20</v>
      </c>
      <c r="C20" s="6">
        <f>C17/C15</f>
        <v>0.42506142506142508</v>
      </c>
      <c r="D20" s="6">
        <f>D17/D15</f>
        <v>0.46288573811509592</v>
      </c>
      <c r="E20" s="6">
        <f t="shared" si="0"/>
        <v>8.8985522617595569E-2</v>
      </c>
    </row>
    <row r="21" spans="2:5" ht="30" customHeight="1" thickBot="1" x14ac:dyDescent="0.25">
      <c r="B21" s="4" t="s">
        <v>23</v>
      </c>
      <c r="C21" s="5">
        <v>205</v>
      </c>
      <c r="D21" s="5">
        <v>215</v>
      </c>
      <c r="E21" s="6">
        <f t="shared" si="0"/>
        <v>4.878048780487805E-2</v>
      </c>
    </row>
    <row r="22" spans="2:5" ht="20.100000000000001" customHeight="1" thickBot="1" x14ac:dyDescent="0.25">
      <c r="B22" s="4" t="s">
        <v>24</v>
      </c>
      <c r="C22" s="5">
        <v>111</v>
      </c>
      <c r="D22" s="5">
        <v>91</v>
      </c>
      <c r="E22" s="6">
        <f t="shared" si="0"/>
        <v>-0.18018018018018017</v>
      </c>
    </row>
    <row r="23" spans="2:5" ht="20.100000000000001" customHeight="1" thickBot="1" x14ac:dyDescent="0.25">
      <c r="B23" s="4" t="s">
        <v>25</v>
      </c>
      <c r="C23" s="5">
        <v>94</v>
      </c>
      <c r="D23" s="5">
        <v>124</v>
      </c>
      <c r="E23" s="6">
        <f t="shared" si="0"/>
        <v>0.31914893617021278</v>
      </c>
    </row>
    <row r="24" spans="2:5" ht="20.100000000000001" customHeight="1" thickBot="1" x14ac:dyDescent="0.25">
      <c r="B24" s="4" t="s">
        <v>21</v>
      </c>
      <c r="C24" s="6">
        <f>C23/C21</f>
        <v>0.45853658536585368</v>
      </c>
      <c r="D24" s="6">
        <f t="shared" ref="D24" si="1">D23/D21</f>
        <v>0.57674418604651168</v>
      </c>
      <c r="E24" s="6">
        <f t="shared" si="0"/>
        <v>0.25779317169717969</v>
      </c>
    </row>
    <row r="25" spans="2:5" ht="20.100000000000001" customHeight="1" thickBot="1" x14ac:dyDescent="0.25">
      <c r="B25" s="7" t="s">
        <v>26</v>
      </c>
      <c r="C25" s="6">
        <v>0.17992528900775845</v>
      </c>
      <c r="D25" s="6">
        <v>0.176232303278303</v>
      </c>
      <c r="E25" s="6">
        <f t="shared" si="0"/>
        <v>-2.0525106558512779E-2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236</v>
      </c>
      <c r="D34" s="5">
        <v>202</v>
      </c>
      <c r="E34" s="6">
        <f>IF(C34&gt;0,(D34-C34)/C34,"-")</f>
        <v>-0.1440677966101695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206</v>
      </c>
      <c r="D36" s="5">
        <v>172</v>
      </c>
      <c r="E36" s="6">
        <f t="shared" si="2"/>
        <v>-0.1650485436893204</v>
      </c>
    </row>
    <row r="37" spans="2:5" ht="20.100000000000001" customHeight="1" thickBot="1" x14ac:dyDescent="0.25">
      <c r="B37" s="4" t="s">
        <v>30</v>
      </c>
      <c r="C37" s="5">
        <v>30</v>
      </c>
      <c r="D37" s="5">
        <v>30</v>
      </c>
      <c r="E37" s="6">
        <f t="shared" si="2"/>
        <v>0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225</v>
      </c>
      <c r="D44" s="5">
        <v>211</v>
      </c>
      <c r="E44" s="6">
        <f>IF(C44&gt;0,(D44-C44)/C44,"-")</f>
        <v>-6.222222222222222E-2</v>
      </c>
    </row>
    <row r="45" spans="2:5" ht="20.100000000000001" customHeight="1" thickBot="1" x14ac:dyDescent="0.25">
      <c r="B45" s="4" t="s">
        <v>34</v>
      </c>
      <c r="C45" s="5">
        <v>10</v>
      </c>
      <c r="D45" s="5">
        <v>14</v>
      </c>
      <c r="E45" s="6">
        <f t="shared" ref="E45:E51" si="3">IF(C45&gt;0,(D45-C45)/C45,"-")</f>
        <v>0.4</v>
      </c>
    </row>
    <row r="46" spans="2:5" ht="20.100000000000001" customHeight="1" thickBot="1" x14ac:dyDescent="0.25">
      <c r="B46" s="4" t="s">
        <v>31</v>
      </c>
      <c r="C46" s="5">
        <v>15</v>
      </c>
      <c r="D46" s="5">
        <v>28</v>
      </c>
      <c r="E46" s="6">
        <f t="shared" si="3"/>
        <v>0.8666666666666667</v>
      </c>
    </row>
    <row r="47" spans="2:5" ht="20.100000000000001" customHeight="1" thickBot="1" x14ac:dyDescent="0.25">
      <c r="B47" s="4" t="s">
        <v>32</v>
      </c>
      <c r="C47" s="5">
        <v>359</v>
      </c>
      <c r="D47" s="5">
        <v>388</v>
      </c>
      <c r="E47" s="6">
        <f t="shared" si="3"/>
        <v>8.0779944289693595E-2</v>
      </c>
    </row>
    <row r="48" spans="2:5" ht="20.100000000000001" customHeight="1" thickBot="1" x14ac:dyDescent="0.25">
      <c r="B48" s="4" t="s">
        <v>35</v>
      </c>
      <c r="C48" s="5">
        <v>222</v>
      </c>
      <c r="D48" s="5">
        <v>289</v>
      </c>
      <c r="E48" s="6">
        <f t="shared" si="3"/>
        <v>0.30180180180180183</v>
      </c>
    </row>
    <row r="49" spans="2:5" ht="20.100000000000001" customHeight="1" thickBot="1" x14ac:dyDescent="0.25">
      <c r="B49" s="4" t="s">
        <v>67</v>
      </c>
      <c r="C49" s="5">
        <v>392</v>
      </c>
      <c r="D49" s="5">
        <v>379</v>
      </c>
      <c r="E49" s="6">
        <f t="shared" si="3"/>
        <v>-3.3163265306122451E-2</v>
      </c>
    </row>
    <row r="50" spans="2:5" ht="20.100000000000001" customHeight="1" collapsed="1" thickBot="1" x14ac:dyDescent="0.25">
      <c r="B50" s="4" t="s">
        <v>36</v>
      </c>
      <c r="C50" s="6">
        <f>C44/(C44+C45)</f>
        <v>0.95744680851063835</v>
      </c>
      <c r="D50" s="6">
        <f>D44/(D44+D45)</f>
        <v>0.93777777777777782</v>
      </c>
      <c r="E50" s="6">
        <f t="shared" si="3"/>
        <v>-2.0543209876543216E-2</v>
      </c>
    </row>
    <row r="51" spans="2:5" ht="20.100000000000001" customHeight="1" thickBot="1" x14ac:dyDescent="0.25">
      <c r="B51" s="4" t="s">
        <v>37</v>
      </c>
      <c r="C51" s="6">
        <f>C47/(C46+C47)</f>
        <v>0.9598930481283422</v>
      </c>
      <c r="D51" s="6">
        <f t="shared" ref="D51" si="4">D47/(D46+D47)</f>
        <v>0.93269230769230771</v>
      </c>
      <c r="E51" s="6">
        <f t="shared" si="3"/>
        <v>-2.8337261624169635E-2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235</v>
      </c>
      <c r="D58" s="5">
        <v>225</v>
      </c>
      <c r="E58" s="6">
        <f>IF(C58&gt;0,(D58-C58)/C58,"-")</f>
        <v>-4.2553191489361701E-2</v>
      </c>
    </row>
    <row r="59" spans="2:5" ht="20.100000000000001" customHeight="1" thickBot="1" x14ac:dyDescent="0.25">
      <c r="B59" s="4" t="s">
        <v>41</v>
      </c>
      <c r="C59" s="5">
        <v>127</v>
      </c>
      <c r="D59" s="5">
        <v>103</v>
      </c>
      <c r="E59" s="6">
        <f t="shared" ref="E59:E63" si="5">IF(C59&gt;0,(D59-C59)/C59,"-")</f>
        <v>-0.1889763779527559</v>
      </c>
    </row>
    <row r="60" spans="2:5" ht="20.100000000000001" customHeight="1" thickBot="1" x14ac:dyDescent="0.25">
      <c r="B60" s="4" t="s">
        <v>42</v>
      </c>
      <c r="C60" s="5">
        <v>98</v>
      </c>
      <c r="D60" s="5">
        <v>108</v>
      </c>
      <c r="E60" s="6">
        <f t="shared" si="5"/>
        <v>0.10204081632653061</v>
      </c>
    </row>
    <row r="61" spans="2:5" ht="20.100000000000001" customHeight="1" collapsed="1" thickBot="1" x14ac:dyDescent="0.25">
      <c r="B61" s="4" t="s">
        <v>98</v>
      </c>
      <c r="C61" s="6">
        <f>(C59+C60)/C58</f>
        <v>0.95744680851063835</v>
      </c>
      <c r="D61" s="6">
        <f>(D59+D60)/D58</f>
        <v>0.93777777777777782</v>
      </c>
      <c r="E61" s="6">
        <f t="shared" si="5"/>
        <v>-2.0543209876543216E-2</v>
      </c>
    </row>
    <row r="62" spans="2:5" ht="20.100000000000001" customHeight="1" thickBot="1" x14ac:dyDescent="0.25">
      <c r="B62" s="4" t="s">
        <v>39</v>
      </c>
      <c r="C62" s="6">
        <v>0.94776119402985071</v>
      </c>
      <c r="D62" s="6">
        <v>0.9196428571428571</v>
      </c>
      <c r="E62" s="6">
        <f t="shared" si="5"/>
        <v>-2.966816647919011E-2</v>
      </c>
    </row>
    <row r="63" spans="2:5" ht="20.100000000000001" customHeight="1" thickBot="1" x14ac:dyDescent="0.25">
      <c r="B63" s="4" t="s">
        <v>40</v>
      </c>
      <c r="C63" s="6">
        <v>0.97029702970297027</v>
      </c>
      <c r="D63" s="6">
        <v>0.95575221238938057</v>
      </c>
      <c r="E63" s="6">
        <f t="shared" si="5"/>
        <v>-1.4990066823189383E-2</v>
      </c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1397</v>
      </c>
      <c r="D70" s="5">
        <v>1303</v>
      </c>
      <c r="E70" s="6">
        <f>IF(C70&gt;0,(D70-C70)/C70,"-")</f>
        <v>-6.7287043664996424E-2</v>
      </c>
    </row>
    <row r="71" spans="2:5" ht="20.100000000000001" customHeight="1" thickBot="1" x14ac:dyDescent="0.25">
      <c r="B71" s="4" t="s">
        <v>45</v>
      </c>
      <c r="C71" s="5">
        <v>482</v>
      </c>
      <c r="D71" s="5">
        <v>462</v>
      </c>
      <c r="E71" s="6">
        <f t="shared" ref="E71:E77" si="6">IF(C71&gt;0,(D71-C71)/C71,"-")</f>
        <v>-4.1493775933609957E-2</v>
      </c>
    </row>
    <row r="72" spans="2:5" ht="20.100000000000001" customHeight="1" thickBot="1" x14ac:dyDescent="0.25">
      <c r="B72" s="4" t="s">
        <v>43</v>
      </c>
      <c r="C72" s="5">
        <v>3</v>
      </c>
      <c r="D72" s="5">
        <v>4</v>
      </c>
      <c r="E72" s="6">
        <f t="shared" si="6"/>
        <v>0.33333333333333331</v>
      </c>
    </row>
    <row r="73" spans="2:5" ht="20.100000000000001" customHeight="1" thickBot="1" x14ac:dyDescent="0.25">
      <c r="B73" s="4" t="s">
        <v>46</v>
      </c>
      <c r="C73" s="5">
        <v>655</v>
      </c>
      <c r="D73" s="5">
        <v>509</v>
      </c>
      <c r="E73" s="6">
        <f t="shared" si="6"/>
        <v>-0.22290076335877862</v>
      </c>
    </row>
    <row r="74" spans="2:5" ht="20.100000000000001" customHeight="1" thickBot="1" x14ac:dyDescent="0.25">
      <c r="B74" s="4" t="s">
        <v>47</v>
      </c>
      <c r="C74" s="5">
        <v>205</v>
      </c>
      <c r="D74" s="5">
        <v>270</v>
      </c>
      <c r="E74" s="6">
        <f t="shared" si="6"/>
        <v>0.31707317073170732</v>
      </c>
    </row>
    <row r="75" spans="2:5" ht="20.100000000000001" customHeight="1" thickBot="1" x14ac:dyDescent="0.25">
      <c r="B75" s="4" t="s">
        <v>48</v>
      </c>
      <c r="C75" s="5">
        <v>51</v>
      </c>
      <c r="D75" s="5">
        <v>57</v>
      </c>
      <c r="E75" s="6">
        <f t="shared" si="6"/>
        <v>0.11764705882352941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1</v>
      </c>
      <c r="D77" s="5">
        <v>1</v>
      </c>
      <c r="E77" s="6">
        <f t="shared" si="6"/>
        <v>0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76</v>
      </c>
      <c r="D90" s="5">
        <v>122</v>
      </c>
      <c r="E90" s="6">
        <f>IF(C90&gt;0,(D90-C90)/C90,"-")</f>
        <v>0.60526315789473684</v>
      </c>
    </row>
    <row r="91" spans="2:5" ht="29.25" thickBot="1" x14ac:dyDescent="0.25">
      <c r="B91" s="4" t="s">
        <v>52</v>
      </c>
      <c r="C91" s="5">
        <v>69</v>
      </c>
      <c r="D91" s="5">
        <v>85</v>
      </c>
      <c r="E91" s="6">
        <f t="shared" ref="E91:E93" si="7">IF(C91&gt;0,(D91-C91)/C91,"-")</f>
        <v>0.2318840579710145</v>
      </c>
    </row>
    <row r="92" spans="2:5" ht="29.25" customHeight="1" thickBot="1" x14ac:dyDescent="0.25">
      <c r="B92" s="4" t="s">
        <v>53</v>
      </c>
      <c r="C92" s="5">
        <v>48</v>
      </c>
      <c r="D92" s="5">
        <v>50</v>
      </c>
      <c r="E92" s="6">
        <f t="shared" si="7"/>
        <v>4.1666666666666664E-2</v>
      </c>
    </row>
    <row r="93" spans="2:5" ht="29.25" customHeight="1" thickBot="1" x14ac:dyDescent="0.25">
      <c r="B93" s="4" t="s">
        <v>54</v>
      </c>
      <c r="C93" s="6">
        <f>(C90+C91)/(C90+C91+C92)</f>
        <v>0.75129533678756477</v>
      </c>
      <c r="D93" s="6">
        <f>(D90+D91)/(D90+D91+D92)</f>
        <v>0.80544747081712065</v>
      </c>
      <c r="E93" s="6">
        <f t="shared" si="7"/>
        <v>7.207835770830541E-2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193</v>
      </c>
      <c r="D100" s="5">
        <v>257</v>
      </c>
      <c r="E100" s="6">
        <f>IF(C100&gt;0,(D100-C100)/C100,"-")</f>
        <v>0.33160621761658032</v>
      </c>
    </row>
    <row r="101" spans="2:5" ht="20.100000000000001" customHeight="1" thickBot="1" x14ac:dyDescent="0.25">
      <c r="B101" s="4" t="s">
        <v>41</v>
      </c>
      <c r="C101" s="5">
        <v>80</v>
      </c>
      <c r="D101" s="5">
        <v>109</v>
      </c>
      <c r="E101" s="6">
        <f t="shared" ref="E101:E105" si="8">IF(C101&gt;0,(D101-C101)/C101,"-")</f>
        <v>0.36249999999999999</v>
      </c>
    </row>
    <row r="102" spans="2:5" ht="20.100000000000001" customHeight="1" thickBot="1" x14ac:dyDescent="0.25">
      <c r="B102" s="4" t="s">
        <v>42</v>
      </c>
      <c r="C102" s="5">
        <v>65</v>
      </c>
      <c r="D102" s="5">
        <v>98</v>
      </c>
      <c r="E102" s="6">
        <f t="shared" si="8"/>
        <v>0.50769230769230766</v>
      </c>
    </row>
    <row r="103" spans="2:5" ht="20.100000000000001" customHeight="1" thickBot="1" x14ac:dyDescent="0.25">
      <c r="B103" s="4" t="s">
        <v>98</v>
      </c>
      <c r="C103" s="6">
        <f>(C101+C102)/C100</f>
        <v>0.75129533678756477</v>
      </c>
      <c r="D103" s="6">
        <f>(D101+D102)/D100</f>
        <v>0.80544747081712065</v>
      </c>
      <c r="E103" s="6">
        <f t="shared" si="8"/>
        <v>7.207835770830541E-2</v>
      </c>
    </row>
    <row r="104" spans="2:5" ht="20.100000000000001" customHeight="1" thickBot="1" x14ac:dyDescent="0.25">
      <c r="B104" s="4" t="s">
        <v>39</v>
      </c>
      <c r="C104" s="6">
        <v>0.72727272727272729</v>
      </c>
      <c r="D104" s="6">
        <v>0.80740740740740746</v>
      </c>
      <c r="E104" s="6">
        <f t="shared" si="8"/>
        <v>0.11018518518518523</v>
      </c>
    </row>
    <row r="105" spans="2:5" ht="20.100000000000001" customHeight="1" thickBot="1" x14ac:dyDescent="0.25">
      <c r="B105" s="4" t="s">
        <v>40</v>
      </c>
      <c r="C105" s="6">
        <v>0.7831325301204819</v>
      </c>
      <c r="D105" s="6">
        <v>0.80327868852459017</v>
      </c>
      <c r="E105" s="6">
        <f t="shared" si="8"/>
        <v>2.5725094577553641E-2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253</v>
      </c>
      <c r="D112" s="5">
        <v>286</v>
      </c>
      <c r="E112" s="6">
        <f>IF(C112&gt;0,(D112-C112)/C112,"-")</f>
        <v>0.13043478260869565</v>
      </c>
    </row>
    <row r="113" spans="2:14" ht="15" thickBot="1" x14ac:dyDescent="0.25">
      <c r="B113" s="4" t="s">
        <v>56</v>
      </c>
      <c r="C113" s="5">
        <v>201</v>
      </c>
      <c r="D113" s="5">
        <v>213</v>
      </c>
      <c r="E113" s="6">
        <f t="shared" ref="E113:E114" si="9">IF(C113&gt;0,(D113-C113)/C113,"-")</f>
        <v>5.9701492537313432E-2</v>
      </c>
    </row>
    <row r="114" spans="2:14" ht="15" thickBot="1" x14ac:dyDescent="0.25">
      <c r="B114" s="4" t="s">
        <v>57</v>
      </c>
      <c r="C114" s="5">
        <v>52</v>
      </c>
      <c r="D114" s="5">
        <v>73</v>
      </c>
      <c r="E114" s="6">
        <f t="shared" si="9"/>
        <v>0.40384615384615385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2</v>
      </c>
      <c r="D128" s="10">
        <v>2</v>
      </c>
      <c r="E128" s="10">
        <v>0</v>
      </c>
      <c r="F128" s="10">
        <v>4</v>
      </c>
      <c r="G128" s="10">
        <v>1</v>
      </c>
      <c r="H128" s="10">
        <v>0</v>
      </c>
      <c r="I128" s="10">
        <v>0</v>
      </c>
      <c r="J128" s="10">
        <v>1</v>
      </c>
      <c r="K128" s="6">
        <f>IF(C128=0,"-",(G128-C128)/C128)</f>
        <v>-0.5</v>
      </c>
      <c r="L128" s="6">
        <f t="shared" ref="L128:N133" si="10">IF(D128=0,"-",(H128-D128)/D128)</f>
        <v>-1</v>
      </c>
      <c r="M128" s="6" t="str">
        <f t="shared" si="10"/>
        <v>-</v>
      </c>
      <c r="N128" s="6">
        <f t="shared" si="10"/>
        <v>-0.75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2</v>
      </c>
      <c r="D133" s="10">
        <v>2</v>
      </c>
      <c r="E133" s="10">
        <v>0</v>
      </c>
      <c r="F133" s="10">
        <v>4</v>
      </c>
      <c r="G133" s="10">
        <v>1</v>
      </c>
      <c r="H133" s="10">
        <v>0</v>
      </c>
      <c r="I133" s="10">
        <v>0</v>
      </c>
      <c r="J133" s="10">
        <v>1</v>
      </c>
      <c r="K133" s="6">
        <f t="shared" si="11"/>
        <v>-0.5</v>
      </c>
      <c r="L133" s="6">
        <f t="shared" si="10"/>
        <v>-1</v>
      </c>
      <c r="M133" s="6" t="str">
        <f t="shared" si="10"/>
        <v>-</v>
      </c>
      <c r="N133" s="6">
        <f t="shared" si="10"/>
        <v>-0.75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>
        <f>IF(D128=0,"-",D128/(D128+D129))</f>
        <v>1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1</v>
      </c>
      <c r="K134" s="6">
        <f>IF(OR(C134="-",G134="-"),"-",(G134-C134)/C134)</f>
        <v>0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0</v>
      </c>
      <c r="D143" s="10">
        <v>0</v>
      </c>
      <c r="E143" s="10">
        <v>1</v>
      </c>
      <c r="F143" s="10">
        <v>1</v>
      </c>
      <c r="G143" s="10">
        <v>3</v>
      </c>
      <c r="H143" s="10">
        <v>0</v>
      </c>
      <c r="I143" s="10">
        <v>0</v>
      </c>
      <c r="J143" s="10">
        <v>3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>
        <f t="shared" si="15"/>
        <v>-1</v>
      </c>
      <c r="N143" s="6">
        <f t="shared" si="15"/>
        <v>2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1</v>
      </c>
      <c r="F144" s="10">
        <v>1</v>
      </c>
      <c r="G144" s="10">
        <v>0</v>
      </c>
      <c r="H144" s="10">
        <v>0</v>
      </c>
      <c r="I144" s="10">
        <v>1</v>
      </c>
      <c r="J144" s="10">
        <v>1</v>
      </c>
      <c r="K144" s="6" t="str">
        <f t="shared" ref="K144:K147" si="16">IF(C144=0,"-",(G144-C144)/C144)</f>
        <v>-</v>
      </c>
      <c r="L144" s="6" t="str">
        <f t="shared" si="15"/>
        <v>-</v>
      </c>
      <c r="M144" s="6">
        <f t="shared" si="15"/>
        <v>0</v>
      </c>
      <c r="N144" s="6">
        <f t="shared" si="15"/>
        <v>0</v>
      </c>
    </row>
    <row r="145" spans="2:14" ht="15" thickBot="1" x14ac:dyDescent="0.25">
      <c r="B145" s="4" t="s">
        <v>73</v>
      </c>
      <c r="C145" s="10">
        <v>18</v>
      </c>
      <c r="D145" s="10">
        <v>0</v>
      </c>
      <c r="E145" s="10">
        <v>5</v>
      </c>
      <c r="F145" s="10">
        <v>23</v>
      </c>
      <c r="G145" s="10">
        <v>19</v>
      </c>
      <c r="H145" s="10">
        <v>0</v>
      </c>
      <c r="I145" s="10">
        <v>1</v>
      </c>
      <c r="J145" s="10">
        <v>20</v>
      </c>
      <c r="K145" s="6">
        <f t="shared" si="16"/>
        <v>5.5555555555555552E-2</v>
      </c>
      <c r="L145" s="6" t="str">
        <f t="shared" si="15"/>
        <v>-</v>
      </c>
      <c r="M145" s="6">
        <f t="shared" si="15"/>
        <v>-0.8</v>
      </c>
      <c r="N145" s="6">
        <f t="shared" si="15"/>
        <v>-0.13043478260869565</v>
      </c>
    </row>
    <row r="146" spans="2:14" ht="15" thickBot="1" x14ac:dyDescent="0.25">
      <c r="B146" s="4" t="s">
        <v>74</v>
      </c>
      <c r="C146" s="10">
        <v>7</v>
      </c>
      <c r="D146" s="10">
        <v>0</v>
      </c>
      <c r="E146" s="10">
        <v>1</v>
      </c>
      <c r="F146" s="10">
        <v>8</v>
      </c>
      <c r="G146" s="10">
        <v>3</v>
      </c>
      <c r="H146" s="10">
        <v>0</v>
      </c>
      <c r="I146" s="10">
        <v>0</v>
      </c>
      <c r="J146" s="10">
        <v>3</v>
      </c>
      <c r="K146" s="6">
        <f t="shared" si="16"/>
        <v>-0.5714285714285714</v>
      </c>
      <c r="L146" s="6" t="str">
        <f t="shared" si="15"/>
        <v>-</v>
      </c>
      <c r="M146" s="6">
        <f t="shared" si="15"/>
        <v>-1</v>
      </c>
      <c r="N146" s="6">
        <f t="shared" si="15"/>
        <v>-0.625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1</v>
      </c>
      <c r="H147" s="10">
        <v>0</v>
      </c>
      <c r="I147" s="10">
        <v>0</v>
      </c>
      <c r="J147" s="10">
        <v>1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25</v>
      </c>
      <c r="D148" s="10">
        <v>0</v>
      </c>
      <c r="E148" s="10">
        <v>8</v>
      </c>
      <c r="F148" s="10">
        <v>33</v>
      </c>
      <c r="G148" s="10">
        <v>26</v>
      </c>
      <c r="H148" s="10">
        <v>0</v>
      </c>
      <c r="I148" s="10">
        <v>2</v>
      </c>
      <c r="J148" s="10">
        <v>28</v>
      </c>
      <c r="K148" s="6">
        <f t="shared" ref="K148" si="17">IF(C148=0,"-",(G148-C148)/C148)</f>
        <v>0.04</v>
      </c>
      <c r="L148" s="6" t="str">
        <f t="shared" ref="L148" si="18">IF(D148=0,"-",(H148-D148)/D148)</f>
        <v>-</v>
      </c>
      <c r="M148" s="6">
        <f t="shared" ref="M148" si="19">IF(E148=0,"-",(I148-E148)/E148)</f>
        <v>-0.75</v>
      </c>
      <c r="N148" s="6">
        <f t="shared" ref="N148" si="20">IF(F148=0,"-",(J148-F148)/F148)</f>
        <v>-0.15151515151515152</v>
      </c>
    </row>
    <row r="149" spans="2:14" ht="29.25" thickBot="1" x14ac:dyDescent="0.2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>
        <f t="shared" si="21"/>
        <v>0.16666666666666666</v>
      </c>
      <c r="F149" s="6">
        <f t="shared" si="21"/>
        <v>4.1666666666666664E-2</v>
      </c>
      <c r="G149" s="6">
        <f t="shared" si="21"/>
        <v>0.13636363636363635</v>
      </c>
      <c r="H149" s="6" t="str">
        <f t="shared" si="21"/>
        <v>-</v>
      </c>
      <c r="I149" s="6" t="str">
        <f t="shared" si="21"/>
        <v>-</v>
      </c>
      <c r="J149" s="6">
        <f t="shared" si="21"/>
        <v>0.13043478260869565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2.1304347826086958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>
        <f t="shared" si="21"/>
        <v>0.5</v>
      </c>
      <c r="F150" s="6">
        <f t="shared" si="21"/>
        <v>0.1111111111111111</v>
      </c>
      <c r="G150" s="6" t="str">
        <f t="shared" si="21"/>
        <v>-</v>
      </c>
      <c r="H150" s="6" t="str">
        <f t="shared" si="21"/>
        <v>-</v>
      </c>
      <c r="I150" s="6">
        <f t="shared" si="21"/>
        <v>1</v>
      </c>
      <c r="J150" s="6">
        <f t="shared" si="21"/>
        <v>0.25</v>
      </c>
      <c r="K150" s="6" t="str">
        <f>IF(OR(C150="-",G150="-"),"-",(G150-C150)/C150)</f>
        <v>-</v>
      </c>
      <c r="L150" s="6" t="str">
        <f t="shared" si="22"/>
        <v>-</v>
      </c>
      <c r="M150" s="6">
        <f t="shared" si="22"/>
        <v>1</v>
      </c>
      <c r="N150" s="6">
        <f t="shared" si="22"/>
        <v>1.2500000000000002</v>
      </c>
    </row>
    <row r="153" spans="2:14" ht="14.25" x14ac:dyDescent="0.2">
      <c r="B153" s="7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24</v>
      </c>
      <c r="D157" s="19">
        <v>22</v>
      </c>
      <c r="E157" s="18">
        <f>IF(C157=0,"-",(D157-C157)/C157)</f>
        <v>-8.3333333333333329E-2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</v>
      </c>
      <c r="D158" s="19">
        <v>3</v>
      </c>
      <c r="E158" s="18">
        <f t="shared" ref="E158:E159" si="23">IF(C158=0,"-",(D158-C158)/C158)</f>
        <v>2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1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0.96</v>
      </c>
      <c r="D160" s="18">
        <f>IF(D157=0,"-",D157/(D157+D158+D159))</f>
        <v>0.84615384615384615</v>
      </c>
      <c r="E160" s="18">
        <f>IF(OR(C160="-",D160="-"),"-",(D160-C160)/C160)</f>
        <v>-0.11858974358974357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4</v>
      </c>
      <c r="D166" s="5">
        <v>1</v>
      </c>
      <c r="E166" s="6">
        <f t="shared" ref="E166:E168" si="24">IF(C166=0,"-",(D166-C166)/C166)</f>
        <v>-0.75</v>
      </c>
    </row>
    <row r="167" spans="2:14" ht="20.100000000000001" customHeight="1" thickBot="1" x14ac:dyDescent="0.25">
      <c r="B167" s="4" t="s">
        <v>41</v>
      </c>
      <c r="C167" s="5">
        <v>3</v>
      </c>
      <c r="D167" s="5">
        <v>1</v>
      </c>
      <c r="E167" s="6">
        <f t="shared" si="24"/>
        <v>-0.66666666666666663</v>
      </c>
    </row>
    <row r="168" spans="2:14" ht="20.100000000000001" customHeight="1" thickBot="1" x14ac:dyDescent="0.25">
      <c r="B168" s="4" t="s">
        <v>42</v>
      </c>
      <c r="C168" s="5">
        <v>1</v>
      </c>
      <c r="D168" s="5">
        <v>0</v>
      </c>
      <c r="E168" s="6">
        <f t="shared" si="24"/>
        <v>-1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00000000000001" customHeight="1" thickBot="1" x14ac:dyDescent="0.25">
      <c r="B171" s="4" t="s">
        <v>40</v>
      </c>
      <c r="C171" s="6">
        <v>1</v>
      </c>
      <c r="D171" s="6" t="s">
        <v>105</v>
      </c>
      <c r="E171" s="6" t="str">
        <f t="shared" si="25"/>
        <v>-</v>
      </c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5</v>
      </c>
      <c r="D178" s="5">
        <v>0</v>
      </c>
      <c r="E178" s="6">
        <f>IF(C178=0,"-",(D178-C178)/C178)</f>
        <v>-1</v>
      </c>
      <c r="H178" s="13"/>
    </row>
    <row r="179" spans="2:8" ht="15" thickBot="1" x14ac:dyDescent="0.25">
      <c r="B179" s="4" t="s">
        <v>43</v>
      </c>
      <c r="C179" s="5">
        <v>3</v>
      </c>
      <c r="D179" s="5">
        <v>0</v>
      </c>
      <c r="E179" s="6">
        <f t="shared" ref="E179:E185" si="26">IF(C179=0,"-",(D179-C179)/C179)</f>
        <v>-1</v>
      </c>
      <c r="H179" s="13"/>
    </row>
    <row r="180" spans="2:8" ht="15" thickBot="1" x14ac:dyDescent="0.25">
      <c r="B180" s="4" t="s">
        <v>47</v>
      </c>
      <c r="C180" s="5">
        <v>2</v>
      </c>
      <c r="D180" s="5">
        <v>0</v>
      </c>
      <c r="E180" s="6">
        <f t="shared" si="26"/>
        <v>-1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39</v>
      </c>
      <c r="D182" s="5">
        <v>21</v>
      </c>
      <c r="E182" s="6">
        <f t="shared" si="26"/>
        <v>-0.46153846153846156</v>
      </c>
      <c r="H182" s="13"/>
    </row>
    <row r="183" spans="2:8" ht="15" thickBot="1" x14ac:dyDescent="0.25">
      <c r="B183" s="4" t="s">
        <v>47</v>
      </c>
      <c r="C183" s="5">
        <v>29</v>
      </c>
      <c r="D183" s="5">
        <v>19</v>
      </c>
      <c r="E183" s="6">
        <f t="shared" si="26"/>
        <v>-0.34482758620689657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10</v>
      </c>
      <c r="D185" s="5">
        <v>2</v>
      </c>
      <c r="E185" s="6">
        <f t="shared" si="26"/>
        <v>-0.8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3</v>
      </c>
      <c r="D197" s="5">
        <v>6</v>
      </c>
      <c r="E197" s="6">
        <f t="shared" ref="E197:E200" si="27">IF(C197=0,"-",(D197-C197)/C197)</f>
        <v>1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3</v>
      </c>
      <c r="D199" s="5">
        <v>6</v>
      </c>
      <c r="E199" s="6">
        <f t="shared" si="27"/>
        <v>1</v>
      </c>
    </row>
    <row r="200" spans="2:5" ht="15" thickBot="1" x14ac:dyDescent="0.25">
      <c r="B200" s="4" t="s">
        <v>85</v>
      </c>
      <c r="C200" s="5">
        <v>1</v>
      </c>
      <c r="D200" s="5">
        <v>4</v>
      </c>
      <c r="E200" s="6">
        <f t="shared" si="27"/>
        <v>3</v>
      </c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3</v>
      </c>
      <c r="D208" s="5">
        <v>6</v>
      </c>
      <c r="E208" s="6">
        <f t="shared" si="28"/>
        <v>1</v>
      </c>
    </row>
    <row r="209" spans="2:5" ht="20.100000000000001" customHeight="1" thickBot="1" x14ac:dyDescent="0.25">
      <c r="B209" s="17" t="s">
        <v>86</v>
      </c>
      <c r="C209" s="5">
        <v>2</v>
      </c>
      <c r="D209" s="5">
        <v>5</v>
      </c>
      <c r="E209" s="6">
        <f t="shared" si="28"/>
        <v>1.5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1</v>
      </c>
      <c r="E210" s="6">
        <f t="shared" si="28"/>
        <v>0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6</v>
      </c>
      <c r="D221" s="5">
        <v>4</v>
      </c>
      <c r="E221" s="6">
        <f t="shared" ref="E221:E223" si="30">IF(C221=0,"-",(D221-C221)/C221)</f>
        <v>-0.33333333333333331</v>
      </c>
    </row>
    <row r="222" spans="2:5" ht="15" thickBot="1" x14ac:dyDescent="0.25">
      <c r="B222" s="16" t="s">
        <v>92</v>
      </c>
      <c r="C222" s="5">
        <v>4</v>
      </c>
      <c r="D222" s="5">
        <v>7</v>
      </c>
      <c r="E222" s="6">
        <f t="shared" si="30"/>
        <v>0.75</v>
      </c>
    </row>
    <row r="223" spans="2:5" ht="15" thickBot="1" x14ac:dyDescent="0.25">
      <c r="B223" s="16" t="s">
        <v>93</v>
      </c>
      <c r="C223" s="5">
        <v>10</v>
      </c>
      <c r="D223" s="5">
        <v>4</v>
      </c>
      <c r="E223" s="6">
        <f t="shared" si="30"/>
        <v>-0.6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2024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742</v>
      </c>
      <c r="D14" s="5">
        <v>942</v>
      </c>
      <c r="E14" s="6">
        <f>IF(C14&gt;0,(D14-C14)/C14)</f>
        <v>0.26954177897574122</v>
      </c>
    </row>
    <row r="15" spans="1:5" ht="20.100000000000001" customHeight="1" thickBot="1" x14ac:dyDescent="0.25">
      <c r="B15" s="4" t="s">
        <v>17</v>
      </c>
      <c r="C15" s="5">
        <v>742</v>
      </c>
      <c r="D15" s="5">
        <v>841</v>
      </c>
      <c r="E15" s="6">
        <f t="shared" ref="E15:E25" si="0">IF(C15&gt;0,(D15-C15)/C15)</f>
        <v>0.13342318059299191</v>
      </c>
    </row>
    <row r="16" spans="1:5" ht="20.100000000000001" customHeight="1" thickBot="1" x14ac:dyDescent="0.25">
      <c r="B16" s="4" t="s">
        <v>18</v>
      </c>
      <c r="C16" s="5">
        <v>549</v>
      </c>
      <c r="D16" s="5">
        <v>571</v>
      </c>
      <c r="E16" s="6">
        <f t="shared" si="0"/>
        <v>4.0072859744990891E-2</v>
      </c>
    </row>
    <row r="17" spans="2:5" ht="20.100000000000001" customHeight="1" thickBot="1" x14ac:dyDescent="0.25">
      <c r="B17" s="4" t="s">
        <v>19</v>
      </c>
      <c r="C17" s="5">
        <v>193</v>
      </c>
      <c r="D17" s="5">
        <v>270</v>
      </c>
      <c r="E17" s="6">
        <f t="shared" si="0"/>
        <v>0.39896373056994816</v>
      </c>
    </row>
    <row r="18" spans="2:5" ht="20.100000000000001" customHeight="1" thickBot="1" x14ac:dyDescent="0.25">
      <c r="B18" s="4" t="s">
        <v>100</v>
      </c>
      <c r="C18" s="5">
        <v>4</v>
      </c>
      <c r="D18" s="5">
        <v>2</v>
      </c>
      <c r="E18" s="6">
        <f>IF(C18=0,"-",(D18-C18)/C18)</f>
        <v>-0.5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0.26010781671159028</v>
      </c>
      <c r="D20" s="6">
        <f>D17/D15</f>
        <v>0.3210463733650416</v>
      </c>
      <c r="E20" s="6">
        <f t="shared" si="0"/>
        <v>0.23428191210808749</v>
      </c>
    </row>
    <row r="21" spans="2:5" ht="30" customHeight="1" thickBot="1" x14ac:dyDescent="0.25">
      <c r="B21" s="4" t="s">
        <v>23</v>
      </c>
      <c r="C21" s="5">
        <v>57</v>
      </c>
      <c r="D21" s="5">
        <v>218</v>
      </c>
      <c r="E21" s="6">
        <f t="shared" si="0"/>
        <v>2.8245614035087718</v>
      </c>
    </row>
    <row r="22" spans="2:5" ht="20.100000000000001" customHeight="1" thickBot="1" x14ac:dyDescent="0.25">
      <c r="B22" s="4" t="s">
        <v>24</v>
      </c>
      <c r="C22" s="5">
        <v>31</v>
      </c>
      <c r="D22" s="5">
        <v>102</v>
      </c>
      <c r="E22" s="6">
        <f t="shared" si="0"/>
        <v>2.2903225806451615</v>
      </c>
    </row>
    <row r="23" spans="2:5" ht="20.100000000000001" customHeight="1" thickBot="1" x14ac:dyDescent="0.25">
      <c r="B23" s="4" t="s">
        <v>25</v>
      </c>
      <c r="C23" s="5">
        <v>26</v>
      </c>
      <c r="D23" s="5">
        <v>116</v>
      </c>
      <c r="E23" s="6">
        <f t="shared" si="0"/>
        <v>3.4615384615384617</v>
      </c>
    </row>
    <row r="24" spans="2:5" ht="20.100000000000001" customHeight="1" thickBot="1" x14ac:dyDescent="0.25">
      <c r="B24" s="4" t="s">
        <v>21</v>
      </c>
      <c r="C24" s="6">
        <f>C23/C21</f>
        <v>0.45614035087719296</v>
      </c>
      <c r="D24" s="6">
        <f t="shared" ref="D24" si="1">D23/D21</f>
        <v>0.5321100917431193</v>
      </c>
      <c r="E24" s="6">
        <f t="shared" si="0"/>
        <v>0.16654904728299236</v>
      </c>
    </row>
    <row r="25" spans="2:5" ht="20.100000000000001" customHeight="1" thickBot="1" x14ac:dyDescent="0.25">
      <c r="B25" s="7" t="s">
        <v>26</v>
      </c>
      <c r="C25" s="6">
        <v>0.14097860431181733</v>
      </c>
      <c r="D25" s="6">
        <v>0.15926130026152183</v>
      </c>
      <c r="E25" s="6">
        <f t="shared" si="0"/>
        <v>0.12968418888065256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213</v>
      </c>
      <c r="D34" s="5">
        <v>229</v>
      </c>
      <c r="E34" s="6">
        <f>IF(C34&gt;0,(D34-C34)/C34,"-")</f>
        <v>7.5117370892018781E-2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163</v>
      </c>
      <c r="D36" s="5">
        <v>156</v>
      </c>
      <c r="E36" s="6">
        <f t="shared" si="2"/>
        <v>-4.2944785276073622E-2</v>
      </c>
    </row>
    <row r="37" spans="2:5" ht="20.100000000000001" customHeight="1" thickBot="1" x14ac:dyDescent="0.25">
      <c r="B37" s="4" t="s">
        <v>30</v>
      </c>
      <c r="C37" s="5">
        <v>50</v>
      </c>
      <c r="D37" s="5">
        <v>73</v>
      </c>
      <c r="E37" s="6">
        <f t="shared" si="2"/>
        <v>0.46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120</v>
      </c>
      <c r="D44" s="5">
        <v>196</v>
      </c>
      <c r="E44" s="6">
        <f>IF(C44&gt;0,(D44-C44)/C44,"-")</f>
        <v>0.6333333333333333</v>
      </c>
    </row>
    <row r="45" spans="2:5" ht="20.100000000000001" customHeight="1" thickBot="1" x14ac:dyDescent="0.25">
      <c r="B45" s="4" t="s">
        <v>34</v>
      </c>
      <c r="C45" s="5">
        <v>8</v>
      </c>
      <c r="D45" s="5">
        <v>7</v>
      </c>
      <c r="E45" s="6">
        <f t="shared" ref="E45:E51" si="3">IF(C45&gt;0,(D45-C45)/C45,"-")</f>
        <v>-0.125</v>
      </c>
    </row>
    <row r="46" spans="2:5" ht="20.100000000000001" customHeight="1" thickBot="1" x14ac:dyDescent="0.25">
      <c r="B46" s="4" t="s">
        <v>31</v>
      </c>
      <c r="C46" s="5">
        <v>9</v>
      </c>
      <c r="D46" s="5">
        <v>6</v>
      </c>
      <c r="E46" s="6">
        <f t="shared" si="3"/>
        <v>-0.33333333333333331</v>
      </c>
    </row>
    <row r="47" spans="2:5" ht="20.100000000000001" customHeight="1" thickBot="1" x14ac:dyDescent="0.25">
      <c r="B47" s="4" t="s">
        <v>32</v>
      </c>
      <c r="C47" s="5">
        <v>202</v>
      </c>
      <c r="D47" s="5">
        <v>281</v>
      </c>
      <c r="E47" s="6">
        <f t="shared" si="3"/>
        <v>0.3910891089108911</v>
      </c>
    </row>
    <row r="48" spans="2:5" ht="20.100000000000001" customHeight="1" thickBot="1" x14ac:dyDescent="0.25">
      <c r="B48" s="4" t="s">
        <v>35</v>
      </c>
      <c r="C48" s="5">
        <v>137</v>
      </c>
      <c r="D48" s="5">
        <v>194</v>
      </c>
      <c r="E48" s="6">
        <f t="shared" si="3"/>
        <v>0.41605839416058393</v>
      </c>
    </row>
    <row r="49" spans="2:5" ht="20.100000000000001" customHeight="1" thickBot="1" x14ac:dyDescent="0.25">
      <c r="B49" s="4" t="s">
        <v>67</v>
      </c>
      <c r="C49" s="5">
        <v>26</v>
      </c>
      <c r="D49" s="5">
        <v>100</v>
      </c>
      <c r="E49" s="6">
        <f t="shared" si="3"/>
        <v>2.8461538461538463</v>
      </c>
    </row>
    <row r="50" spans="2:5" ht="20.100000000000001" customHeight="1" collapsed="1" thickBot="1" x14ac:dyDescent="0.25">
      <c r="B50" s="4" t="s">
        <v>36</v>
      </c>
      <c r="C50" s="6">
        <f>C44/(C44+C45)</f>
        <v>0.9375</v>
      </c>
      <c r="D50" s="6">
        <f>D44/(D44+D45)</f>
        <v>0.96551724137931039</v>
      </c>
      <c r="E50" s="6">
        <f t="shared" si="3"/>
        <v>2.9885057471264413E-2</v>
      </c>
    </row>
    <row r="51" spans="2:5" ht="20.100000000000001" customHeight="1" thickBot="1" x14ac:dyDescent="0.25">
      <c r="B51" s="4" t="s">
        <v>37</v>
      </c>
      <c r="C51" s="6">
        <f>C47/(C46+C47)</f>
        <v>0.95734597156398105</v>
      </c>
      <c r="D51" s="6">
        <f t="shared" ref="D51" si="4">D47/(D46+D47)</f>
        <v>0.97909407665505221</v>
      </c>
      <c r="E51" s="6">
        <f t="shared" si="3"/>
        <v>2.271708007037632E-2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128</v>
      </c>
      <c r="D58" s="5">
        <v>205</v>
      </c>
      <c r="E58" s="6">
        <f>IF(C58&gt;0,(D58-C58)/C58,"-")</f>
        <v>0.6015625</v>
      </c>
    </row>
    <row r="59" spans="2:5" ht="20.100000000000001" customHeight="1" thickBot="1" x14ac:dyDescent="0.25">
      <c r="B59" s="4" t="s">
        <v>41</v>
      </c>
      <c r="C59" s="5">
        <v>96</v>
      </c>
      <c r="D59" s="5">
        <v>148</v>
      </c>
      <c r="E59" s="6">
        <f t="shared" ref="E59:E63" si="5">IF(C59&gt;0,(D59-C59)/C59,"-")</f>
        <v>0.54166666666666663</v>
      </c>
    </row>
    <row r="60" spans="2:5" ht="20.100000000000001" customHeight="1" thickBot="1" x14ac:dyDescent="0.25">
      <c r="B60" s="4" t="s">
        <v>42</v>
      </c>
      <c r="C60" s="5">
        <v>24</v>
      </c>
      <c r="D60" s="5">
        <v>49</v>
      </c>
      <c r="E60" s="6">
        <f t="shared" si="5"/>
        <v>1.0416666666666667</v>
      </c>
    </row>
    <row r="61" spans="2:5" ht="20.100000000000001" customHeight="1" collapsed="1" thickBot="1" x14ac:dyDescent="0.25">
      <c r="B61" s="4" t="s">
        <v>98</v>
      </c>
      <c r="C61" s="6">
        <f>(C59+C60)/C58</f>
        <v>0.9375</v>
      </c>
      <c r="D61" s="6">
        <f>(D59+D60)/D58</f>
        <v>0.96097560975609753</v>
      </c>
      <c r="E61" s="6">
        <f t="shared" si="5"/>
        <v>2.5040650406504029E-2</v>
      </c>
    </row>
    <row r="62" spans="2:5" ht="20.100000000000001" customHeight="1" thickBot="1" x14ac:dyDescent="0.25">
      <c r="B62" s="4" t="s">
        <v>39</v>
      </c>
      <c r="C62" s="6">
        <v>0.92307692307692313</v>
      </c>
      <c r="D62" s="6">
        <v>0.95483870967741935</v>
      </c>
      <c r="E62" s="6">
        <f t="shared" si="5"/>
        <v>3.4408602150537572E-2</v>
      </c>
    </row>
    <row r="63" spans="2:5" ht="20.100000000000001" customHeight="1" thickBot="1" x14ac:dyDescent="0.25">
      <c r="B63" s="4" t="s">
        <v>40</v>
      </c>
      <c r="C63" s="6">
        <v>1</v>
      </c>
      <c r="D63" s="6">
        <v>0.98</v>
      </c>
      <c r="E63" s="6">
        <f t="shared" si="5"/>
        <v>-2.0000000000000018E-2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868</v>
      </c>
      <c r="D70" s="5">
        <v>1130</v>
      </c>
      <c r="E70" s="6">
        <f>IF(C70&gt;0,(D70-C70)/C70,"-")</f>
        <v>0.30184331797235026</v>
      </c>
    </row>
    <row r="71" spans="2:5" ht="20.100000000000001" customHeight="1" thickBot="1" x14ac:dyDescent="0.25">
      <c r="B71" s="4" t="s">
        <v>45</v>
      </c>
      <c r="C71" s="5">
        <v>288</v>
      </c>
      <c r="D71" s="5">
        <v>376</v>
      </c>
      <c r="E71" s="6">
        <f t="shared" ref="E71:E77" si="6">IF(C71&gt;0,(D71-C71)/C71,"-")</f>
        <v>0.30555555555555558</v>
      </c>
    </row>
    <row r="72" spans="2:5" ht="20.100000000000001" customHeight="1" thickBot="1" x14ac:dyDescent="0.25">
      <c r="B72" s="4" t="s">
        <v>43</v>
      </c>
      <c r="C72" s="5">
        <v>2</v>
      </c>
      <c r="D72" s="5">
        <v>2</v>
      </c>
      <c r="E72" s="6">
        <f t="shared" si="6"/>
        <v>0</v>
      </c>
    </row>
    <row r="73" spans="2:5" ht="20.100000000000001" customHeight="1" thickBot="1" x14ac:dyDescent="0.25">
      <c r="B73" s="4" t="s">
        <v>46</v>
      </c>
      <c r="C73" s="5">
        <v>412</v>
      </c>
      <c r="D73" s="5">
        <v>497</v>
      </c>
      <c r="E73" s="6">
        <f t="shared" si="6"/>
        <v>0.20631067961165048</v>
      </c>
    </row>
    <row r="74" spans="2:5" ht="20.100000000000001" customHeight="1" thickBot="1" x14ac:dyDescent="0.25">
      <c r="B74" s="4" t="s">
        <v>47</v>
      </c>
      <c r="C74" s="5">
        <v>141</v>
      </c>
      <c r="D74" s="5">
        <v>224</v>
      </c>
      <c r="E74" s="6">
        <f t="shared" si="6"/>
        <v>0.58865248226950351</v>
      </c>
    </row>
    <row r="75" spans="2:5" ht="20.100000000000001" customHeight="1" thickBot="1" x14ac:dyDescent="0.25">
      <c r="B75" s="4" t="s">
        <v>48</v>
      </c>
      <c r="C75" s="5">
        <v>25</v>
      </c>
      <c r="D75" s="5">
        <v>31</v>
      </c>
      <c r="E75" s="6">
        <f t="shared" si="6"/>
        <v>0.24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49</v>
      </c>
      <c r="D90" s="5">
        <v>121</v>
      </c>
      <c r="E90" s="6">
        <f>IF(C90&gt;0,(D90-C90)/C90,"-")</f>
        <v>1.4693877551020409</v>
      </c>
    </row>
    <row r="91" spans="2:5" ht="29.25" thickBot="1" x14ac:dyDescent="0.25">
      <c r="B91" s="4" t="s">
        <v>52</v>
      </c>
      <c r="C91" s="5">
        <v>38</v>
      </c>
      <c r="D91" s="5">
        <v>71</v>
      </c>
      <c r="E91" s="6">
        <f t="shared" ref="E91:E93" si="7">IF(C91&gt;0,(D91-C91)/C91,"-")</f>
        <v>0.86842105263157898</v>
      </c>
    </row>
    <row r="92" spans="2:5" ht="29.25" customHeight="1" thickBot="1" x14ac:dyDescent="0.25">
      <c r="B92" s="4" t="s">
        <v>53</v>
      </c>
      <c r="C92" s="5">
        <v>24</v>
      </c>
      <c r="D92" s="5">
        <v>47</v>
      </c>
      <c r="E92" s="6">
        <f t="shared" si="7"/>
        <v>0.95833333333333337</v>
      </c>
    </row>
    <row r="93" spans="2:5" ht="29.25" customHeight="1" thickBot="1" x14ac:dyDescent="0.25">
      <c r="B93" s="4" t="s">
        <v>54</v>
      </c>
      <c r="C93" s="6">
        <f>(C90+C91)/(C90+C91+C92)</f>
        <v>0.78378378378378377</v>
      </c>
      <c r="D93" s="6">
        <f>(D90+D91)/(D90+D91+D92)</f>
        <v>0.80334728033472802</v>
      </c>
      <c r="E93" s="6">
        <f t="shared" si="7"/>
        <v>2.4960323185687489E-2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111</v>
      </c>
      <c r="D100" s="5">
        <v>239</v>
      </c>
      <c r="E100" s="6">
        <f>IF(C100&gt;0,(D100-C100)/C100,"-")</f>
        <v>1.1531531531531531</v>
      </c>
    </row>
    <row r="101" spans="2:5" ht="20.100000000000001" customHeight="1" thickBot="1" x14ac:dyDescent="0.25">
      <c r="B101" s="4" t="s">
        <v>41</v>
      </c>
      <c r="C101" s="5">
        <v>69</v>
      </c>
      <c r="D101" s="5">
        <v>151</v>
      </c>
      <c r="E101" s="6">
        <f t="shared" ref="E101:E105" si="8">IF(C101&gt;0,(D101-C101)/C101,"-")</f>
        <v>1.1884057971014492</v>
      </c>
    </row>
    <row r="102" spans="2:5" ht="20.100000000000001" customHeight="1" thickBot="1" x14ac:dyDescent="0.25">
      <c r="B102" s="4" t="s">
        <v>42</v>
      </c>
      <c r="C102" s="5">
        <v>18</v>
      </c>
      <c r="D102" s="5">
        <v>41</v>
      </c>
      <c r="E102" s="6">
        <f t="shared" si="8"/>
        <v>1.2777777777777777</v>
      </c>
    </row>
    <row r="103" spans="2:5" ht="20.100000000000001" customHeight="1" thickBot="1" x14ac:dyDescent="0.25">
      <c r="B103" s="4" t="s">
        <v>98</v>
      </c>
      <c r="C103" s="6">
        <f>(C101+C102)/C100</f>
        <v>0.78378378378378377</v>
      </c>
      <c r="D103" s="6">
        <f>(D101+D102)/D100</f>
        <v>0.80334728033472802</v>
      </c>
      <c r="E103" s="6">
        <f t="shared" si="8"/>
        <v>2.4960323185687489E-2</v>
      </c>
    </row>
    <row r="104" spans="2:5" ht="20.100000000000001" customHeight="1" thickBot="1" x14ac:dyDescent="0.25">
      <c r="B104" s="4" t="s">
        <v>39</v>
      </c>
      <c r="C104" s="6">
        <v>0.76666666666666672</v>
      </c>
      <c r="D104" s="6">
        <v>0.81182795698924726</v>
      </c>
      <c r="E104" s="6">
        <f t="shared" si="8"/>
        <v>5.8906030855539832E-2</v>
      </c>
    </row>
    <row r="105" spans="2:5" ht="20.100000000000001" customHeight="1" thickBot="1" x14ac:dyDescent="0.25">
      <c r="B105" s="4" t="s">
        <v>40</v>
      </c>
      <c r="C105" s="6">
        <v>0.8571428571428571</v>
      </c>
      <c r="D105" s="6">
        <v>0.77358490566037741</v>
      </c>
      <c r="E105" s="6">
        <f t="shared" si="8"/>
        <v>-9.7484276729559644E-2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99</v>
      </c>
      <c r="D112" s="5">
        <v>330</v>
      </c>
      <c r="E112" s="6">
        <f>IF(C112&gt;0,(D112-C112)/C112,"-")</f>
        <v>2.3333333333333335</v>
      </c>
    </row>
    <row r="113" spans="2:14" ht="15" thickBot="1" x14ac:dyDescent="0.25">
      <c r="B113" s="4" t="s">
        <v>56</v>
      </c>
      <c r="C113" s="5">
        <v>61</v>
      </c>
      <c r="D113" s="5">
        <v>165</v>
      </c>
      <c r="E113" s="6">
        <f t="shared" ref="E113:E114" si="9">IF(C113&gt;0,(D113-C113)/C113,"-")</f>
        <v>1.7049180327868851</v>
      </c>
    </row>
    <row r="114" spans="2:14" ht="15" thickBot="1" x14ac:dyDescent="0.25">
      <c r="B114" s="4" t="s">
        <v>57</v>
      </c>
      <c r="C114" s="5">
        <v>38</v>
      </c>
      <c r="D114" s="5">
        <v>165</v>
      </c>
      <c r="E114" s="6">
        <f t="shared" si="9"/>
        <v>3.3421052631578947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3</v>
      </c>
      <c r="D128" s="10">
        <v>0</v>
      </c>
      <c r="E128" s="10">
        <v>0</v>
      </c>
      <c r="F128" s="10">
        <v>3</v>
      </c>
      <c r="G128" s="10">
        <v>4</v>
      </c>
      <c r="H128" s="10">
        <v>3</v>
      </c>
      <c r="I128" s="10">
        <v>2</v>
      </c>
      <c r="J128" s="10">
        <v>9</v>
      </c>
      <c r="K128" s="6">
        <f>IF(C128=0,"-",(G128-C128)/C128)</f>
        <v>0.33333333333333331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2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3</v>
      </c>
      <c r="D133" s="10">
        <v>0</v>
      </c>
      <c r="E133" s="10">
        <v>0</v>
      </c>
      <c r="F133" s="10">
        <v>3</v>
      </c>
      <c r="G133" s="10">
        <v>4</v>
      </c>
      <c r="H133" s="10">
        <v>3</v>
      </c>
      <c r="I133" s="10">
        <v>2</v>
      </c>
      <c r="J133" s="10">
        <v>9</v>
      </c>
      <c r="K133" s="6">
        <f t="shared" si="11"/>
        <v>0.33333333333333331</v>
      </c>
      <c r="L133" s="6" t="str">
        <f t="shared" si="10"/>
        <v>-</v>
      </c>
      <c r="M133" s="6" t="str">
        <f t="shared" si="10"/>
        <v>-</v>
      </c>
      <c r="N133" s="6">
        <f t="shared" si="10"/>
        <v>2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>
        <f t="shared" si="12"/>
        <v>1</v>
      </c>
      <c r="I134" s="6">
        <f t="shared" si="12"/>
        <v>1</v>
      </c>
      <c r="J134" s="6">
        <f t="shared" si="12"/>
        <v>1</v>
      </c>
      <c r="K134" s="6">
        <f>IF(OR(C134="-",G134="-"),"-",(G134-C134)/C134)</f>
        <v>0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0</v>
      </c>
      <c r="D143" s="10">
        <v>0</v>
      </c>
      <c r="E143" s="10">
        <v>2</v>
      </c>
      <c r="F143" s="10">
        <v>2</v>
      </c>
      <c r="G143" s="10">
        <v>4</v>
      </c>
      <c r="H143" s="10">
        <v>0</v>
      </c>
      <c r="I143" s="10">
        <v>0</v>
      </c>
      <c r="J143" s="10">
        <v>4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>
        <f t="shared" si="15"/>
        <v>-1</v>
      </c>
      <c r="N143" s="6">
        <f t="shared" si="15"/>
        <v>1</v>
      </c>
    </row>
    <row r="144" spans="2:14" ht="15" thickBot="1" x14ac:dyDescent="0.25">
      <c r="B144" s="4" t="s">
        <v>72</v>
      </c>
      <c r="C144" s="10">
        <v>3</v>
      </c>
      <c r="D144" s="10">
        <v>0</v>
      </c>
      <c r="E144" s="10">
        <v>1</v>
      </c>
      <c r="F144" s="10">
        <v>4</v>
      </c>
      <c r="G144" s="10">
        <v>2</v>
      </c>
      <c r="H144" s="10">
        <v>0</v>
      </c>
      <c r="I144" s="10">
        <v>1</v>
      </c>
      <c r="J144" s="10">
        <v>3</v>
      </c>
      <c r="K144" s="6">
        <f t="shared" ref="K144:K147" si="16">IF(C144=0,"-",(G144-C144)/C144)</f>
        <v>-0.33333333333333331</v>
      </c>
      <c r="L144" s="6" t="str">
        <f t="shared" si="15"/>
        <v>-</v>
      </c>
      <c r="M144" s="6">
        <f t="shared" si="15"/>
        <v>0</v>
      </c>
      <c r="N144" s="6">
        <f t="shared" si="15"/>
        <v>-0.25</v>
      </c>
    </row>
    <row r="145" spans="2:14" ht="15" thickBot="1" x14ac:dyDescent="0.25">
      <c r="B145" s="4" t="s">
        <v>73</v>
      </c>
      <c r="C145" s="10">
        <v>21</v>
      </c>
      <c r="D145" s="10">
        <v>0</v>
      </c>
      <c r="E145" s="10">
        <v>2</v>
      </c>
      <c r="F145" s="10">
        <v>23</v>
      </c>
      <c r="G145" s="10">
        <v>34</v>
      </c>
      <c r="H145" s="10">
        <v>0</v>
      </c>
      <c r="I145" s="10">
        <v>3</v>
      </c>
      <c r="J145" s="10">
        <v>37</v>
      </c>
      <c r="K145" s="6">
        <f t="shared" si="16"/>
        <v>0.61904761904761907</v>
      </c>
      <c r="L145" s="6" t="str">
        <f t="shared" si="15"/>
        <v>-</v>
      </c>
      <c r="M145" s="6">
        <f t="shared" si="15"/>
        <v>0.5</v>
      </c>
      <c r="N145" s="6">
        <f t="shared" si="15"/>
        <v>0.60869565217391308</v>
      </c>
    </row>
    <row r="146" spans="2:14" ht="15" thickBot="1" x14ac:dyDescent="0.25">
      <c r="B146" s="4" t="s">
        <v>74</v>
      </c>
      <c r="C146" s="10">
        <v>5</v>
      </c>
      <c r="D146" s="10">
        <v>0</v>
      </c>
      <c r="E146" s="10">
        <v>0</v>
      </c>
      <c r="F146" s="10">
        <v>5</v>
      </c>
      <c r="G146" s="10">
        <v>6</v>
      </c>
      <c r="H146" s="10">
        <v>0</v>
      </c>
      <c r="I146" s="10">
        <v>1</v>
      </c>
      <c r="J146" s="10">
        <v>7</v>
      </c>
      <c r="K146" s="6">
        <f t="shared" si="16"/>
        <v>0.2</v>
      </c>
      <c r="L146" s="6" t="str">
        <f t="shared" si="15"/>
        <v>-</v>
      </c>
      <c r="M146" s="6" t="str">
        <f t="shared" si="15"/>
        <v>-</v>
      </c>
      <c r="N146" s="6">
        <f t="shared" si="15"/>
        <v>0.4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1</v>
      </c>
      <c r="H147" s="10">
        <v>0</v>
      </c>
      <c r="I147" s="10">
        <v>0</v>
      </c>
      <c r="J147" s="10">
        <v>1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29</v>
      </c>
      <c r="D148" s="10">
        <v>0</v>
      </c>
      <c r="E148" s="10">
        <v>5</v>
      </c>
      <c r="F148" s="10">
        <v>34</v>
      </c>
      <c r="G148" s="10">
        <v>47</v>
      </c>
      <c r="H148" s="10">
        <v>0</v>
      </c>
      <c r="I148" s="10">
        <v>5</v>
      </c>
      <c r="J148" s="10">
        <v>52</v>
      </c>
      <c r="K148" s="6">
        <f t="shared" ref="K148" si="17">IF(C148=0,"-",(G148-C148)/C148)</f>
        <v>0.62068965517241381</v>
      </c>
      <c r="L148" s="6" t="str">
        <f t="shared" ref="L148" si="18">IF(D148=0,"-",(H148-D148)/D148)</f>
        <v>-</v>
      </c>
      <c r="M148" s="6">
        <f t="shared" ref="M148" si="19">IF(E148=0,"-",(I148-E148)/E148)</f>
        <v>0</v>
      </c>
      <c r="N148" s="6">
        <f t="shared" ref="N148" si="20">IF(F148=0,"-",(J148-F148)/F148)</f>
        <v>0.52941176470588236</v>
      </c>
    </row>
    <row r="149" spans="2:14" ht="29.25" thickBot="1" x14ac:dyDescent="0.2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>
        <f t="shared" si="21"/>
        <v>0.5</v>
      </c>
      <c r="F149" s="6">
        <f t="shared" si="21"/>
        <v>0.08</v>
      </c>
      <c r="G149" s="6">
        <f t="shared" si="21"/>
        <v>0.10526315789473684</v>
      </c>
      <c r="H149" s="6" t="str">
        <f t="shared" si="21"/>
        <v>-</v>
      </c>
      <c r="I149" s="6" t="str">
        <f t="shared" si="21"/>
        <v>-</v>
      </c>
      <c r="J149" s="6">
        <f t="shared" si="21"/>
        <v>9.7560975609756101E-2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0.21951219512195125</v>
      </c>
    </row>
    <row r="150" spans="2:14" ht="29.25" thickBot="1" x14ac:dyDescent="0.25">
      <c r="B150" s="7" t="s">
        <v>77</v>
      </c>
      <c r="C150" s="6">
        <f t="shared" si="21"/>
        <v>0.375</v>
      </c>
      <c r="D150" s="6" t="str">
        <f t="shared" si="21"/>
        <v>-</v>
      </c>
      <c r="E150" s="6">
        <f t="shared" si="21"/>
        <v>1</v>
      </c>
      <c r="F150" s="6">
        <f t="shared" si="21"/>
        <v>0.44444444444444442</v>
      </c>
      <c r="G150" s="6">
        <f t="shared" si="21"/>
        <v>0.25</v>
      </c>
      <c r="H150" s="6" t="str">
        <f t="shared" si="21"/>
        <v>-</v>
      </c>
      <c r="I150" s="6">
        <f t="shared" si="21"/>
        <v>0.5</v>
      </c>
      <c r="J150" s="6">
        <f t="shared" si="21"/>
        <v>0.3</v>
      </c>
      <c r="K150" s="6">
        <f>IF(OR(C150="-",G150="-"),"-",(G150-C150)/C150)</f>
        <v>-0.33333333333333331</v>
      </c>
      <c r="L150" s="6" t="str">
        <f t="shared" si="22"/>
        <v>-</v>
      </c>
      <c r="M150" s="6">
        <f t="shared" si="22"/>
        <v>-0.5</v>
      </c>
      <c r="N150" s="6">
        <f t="shared" si="22"/>
        <v>-0.32500000000000001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25</v>
      </c>
      <c r="D157" s="19">
        <v>40</v>
      </c>
      <c r="E157" s="18">
        <f>IF(C157=0,"-",(D157-C157)/C157)</f>
        <v>0.6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4</v>
      </c>
      <c r="D158" s="19">
        <v>3</v>
      </c>
      <c r="E158" s="18">
        <f t="shared" ref="E158:E159" si="23">IF(C158=0,"-",(D158-C158)/C158)</f>
        <v>-0.25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1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0.86206896551724133</v>
      </c>
      <c r="D160" s="18">
        <f>IF(D157=0,"-",D157/(D157+D158+D159))</f>
        <v>0.90909090909090906</v>
      </c>
      <c r="E160" s="18">
        <f>IF(OR(C160="-",D160="-"),"-",(D160-C160)/C160)</f>
        <v>5.4545454545454577E-2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3</v>
      </c>
      <c r="D166" s="5">
        <v>9</v>
      </c>
      <c r="E166" s="6">
        <f t="shared" ref="E166:E168" si="24">IF(C166=0,"-",(D166-C166)/C166)</f>
        <v>2</v>
      </c>
    </row>
    <row r="167" spans="2:14" ht="20.100000000000001" customHeight="1" thickBot="1" x14ac:dyDescent="0.25">
      <c r="B167" s="4" t="s">
        <v>41</v>
      </c>
      <c r="C167" s="5">
        <v>3</v>
      </c>
      <c r="D167" s="5">
        <v>6</v>
      </c>
      <c r="E167" s="6">
        <f t="shared" si="24"/>
        <v>1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3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00000000000001" customHeight="1" thickBot="1" x14ac:dyDescent="0.25">
      <c r="B171" s="4" t="s">
        <v>40</v>
      </c>
      <c r="C171" s="6" t="s">
        <v>105</v>
      </c>
      <c r="D171" s="6">
        <v>1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10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10" ht="15" thickBot="1" x14ac:dyDescent="0.25">
      <c r="B178" s="15" t="s">
        <v>81</v>
      </c>
      <c r="C178" s="5">
        <v>3</v>
      </c>
      <c r="D178" s="5">
        <v>8</v>
      </c>
      <c r="E178" s="6">
        <f>IF(C178=0,"-",(D178-C178)/C178)</f>
        <v>1.6666666666666667</v>
      </c>
      <c r="H178" s="13"/>
    </row>
    <row r="179" spans="2:10" ht="15" thickBot="1" x14ac:dyDescent="0.25">
      <c r="B179" s="4" t="s">
        <v>43</v>
      </c>
      <c r="C179" s="5">
        <v>2</v>
      </c>
      <c r="D179" s="5">
        <v>3</v>
      </c>
      <c r="E179" s="6">
        <f t="shared" ref="E179:E185" si="26">IF(C179=0,"-",(D179-C179)/C179)</f>
        <v>0.5</v>
      </c>
      <c r="H179" s="13"/>
    </row>
    <row r="180" spans="2:10" ht="15" thickBot="1" x14ac:dyDescent="0.25">
      <c r="B180" s="4" t="s">
        <v>47</v>
      </c>
      <c r="C180" s="5">
        <v>1</v>
      </c>
      <c r="D180" s="5">
        <v>3</v>
      </c>
      <c r="E180" s="6">
        <f t="shared" si="26"/>
        <v>2</v>
      </c>
      <c r="H180" s="13"/>
    </row>
    <row r="181" spans="2:10" ht="15" thickBot="1" x14ac:dyDescent="0.25">
      <c r="B181" s="4" t="s">
        <v>78</v>
      </c>
      <c r="C181" s="5">
        <v>0</v>
      </c>
      <c r="D181" s="5">
        <v>2</v>
      </c>
      <c r="E181" s="6" t="str">
        <f t="shared" si="26"/>
        <v>-</v>
      </c>
      <c r="H181" s="13"/>
    </row>
    <row r="182" spans="2:10" ht="15" thickBot="1" x14ac:dyDescent="0.25">
      <c r="B182" s="15" t="s">
        <v>79</v>
      </c>
      <c r="C182" s="5">
        <v>36</v>
      </c>
      <c r="D182" s="5">
        <v>50</v>
      </c>
      <c r="E182" s="6">
        <f t="shared" si="26"/>
        <v>0.3888888888888889</v>
      </c>
      <c r="H182" s="13"/>
    </row>
    <row r="183" spans="2:10" ht="15" thickBot="1" x14ac:dyDescent="0.25">
      <c r="B183" s="4" t="s">
        <v>47</v>
      </c>
      <c r="C183" s="5">
        <v>31</v>
      </c>
      <c r="D183" s="5">
        <v>42</v>
      </c>
      <c r="E183" s="6">
        <f t="shared" si="26"/>
        <v>0.35483870967741937</v>
      </c>
      <c r="H183" s="13"/>
    </row>
    <row r="184" spans="2:10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10" ht="15" thickBot="1" x14ac:dyDescent="0.25">
      <c r="B185" s="4" t="s">
        <v>80</v>
      </c>
      <c r="C185" s="5">
        <v>5</v>
      </c>
      <c r="D185" s="5">
        <v>8</v>
      </c>
      <c r="E185" s="6">
        <f t="shared" si="26"/>
        <v>0.6</v>
      </c>
      <c r="H185" s="13"/>
    </row>
    <row r="186" spans="2:10" x14ac:dyDescent="0.2">
      <c r="B186" s="22"/>
      <c r="C186" s="22"/>
      <c r="D186" s="22"/>
      <c r="E186" s="22"/>
      <c r="F186" s="22"/>
      <c r="G186" s="22"/>
      <c r="H186" s="22"/>
      <c r="I186" s="22"/>
      <c r="J186" s="22"/>
    </row>
    <row r="187" spans="2:10" x14ac:dyDescent="0.2">
      <c r="B187" s="22"/>
      <c r="C187" s="22"/>
      <c r="D187" s="22"/>
      <c r="E187" s="22"/>
      <c r="F187" s="22"/>
      <c r="G187" s="22"/>
      <c r="H187" s="22"/>
      <c r="I187" s="22"/>
      <c r="J187" s="22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2</v>
      </c>
      <c r="D197" s="5">
        <v>0</v>
      </c>
      <c r="E197" s="6">
        <f t="shared" ref="E197:E200" si="27">IF(C197=0,"-",(D197-C197)/C197)</f>
        <v>-1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2</v>
      </c>
      <c r="D199" s="5">
        <v>0</v>
      </c>
      <c r="E199" s="6">
        <f t="shared" si="27"/>
        <v>-1</v>
      </c>
    </row>
    <row r="200" spans="2:5" ht="15" thickBot="1" x14ac:dyDescent="0.25">
      <c r="B200" s="4" t="s">
        <v>85</v>
      </c>
      <c r="C200" s="5">
        <v>2</v>
      </c>
      <c r="D200" s="5">
        <v>0</v>
      </c>
      <c r="E200" s="6">
        <f t="shared" si="27"/>
        <v>-1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2</v>
      </c>
      <c r="D208" s="5">
        <v>0</v>
      </c>
      <c r="E208" s="6">
        <f t="shared" si="28"/>
        <v>-1</v>
      </c>
    </row>
    <row r="209" spans="2:5" ht="20.100000000000001" customHeight="1" thickBot="1" x14ac:dyDescent="0.25">
      <c r="B209" s="17" t="s">
        <v>86</v>
      </c>
      <c r="C209" s="5">
        <v>2</v>
      </c>
      <c r="D209" s="5">
        <v>0</v>
      </c>
      <c r="E209" s="6">
        <f t="shared" si="28"/>
        <v>-1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3</v>
      </c>
      <c r="D221" s="5">
        <v>1</v>
      </c>
      <c r="E221" s="6">
        <f t="shared" ref="E221:E223" si="30">IF(C221=0,"-",(D221-C221)/C221)</f>
        <v>-0.66666666666666663</v>
      </c>
    </row>
    <row r="222" spans="2:5" ht="15" thickBot="1" x14ac:dyDescent="0.25">
      <c r="B222" s="16" t="s">
        <v>92</v>
      </c>
      <c r="C222" s="5">
        <v>2</v>
      </c>
      <c r="D222" s="5">
        <v>0</v>
      </c>
      <c r="E222" s="6">
        <f t="shared" si="30"/>
        <v>-1</v>
      </c>
    </row>
    <row r="223" spans="2:5" ht="15" thickBot="1" x14ac:dyDescent="0.25">
      <c r="B223" s="16" t="s">
        <v>93</v>
      </c>
      <c r="C223" s="5">
        <v>2</v>
      </c>
      <c r="D223" s="5">
        <v>3</v>
      </c>
      <c r="E223" s="6">
        <f t="shared" si="30"/>
        <v>0.5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2024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2012</v>
      </c>
      <c r="D14" s="5">
        <v>1886</v>
      </c>
      <c r="E14" s="6">
        <f>IF(C14&gt;0,(D14-C14)/C14)</f>
        <v>-6.2624254473161028E-2</v>
      </c>
    </row>
    <row r="15" spans="1:5" ht="20.100000000000001" customHeight="1" thickBot="1" x14ac:dyDescent="0.25">
      <c r="B15" s="4" t="s">
        <v>17</v>
      </c>
      <c r="C15" s="5">
        <v>1902</v>
      </c>
      <c r="D15" s="5">
        <v>1767</v>
      </c>
      <c r="E15" s="6">
        <f t="shared" ref="E15:E25" si="0">IF(C15&gt;0,(D15-C15)/C15)</f>
        <v>-7.0977917981072558E-2</v>
      </c>
    </row>
    <row r="16" spans="1:5" ht="20.100000000000001" customHeight="1" thickBot="1" x14ac:dyDescent="0.25">
      <c r="B16" s="4" t="s">
        <v>18</v>
      </c>
      <c r="C16" s="5">
        <v>1026</v>
      </c>
      <c r="D16" s="5">
        <v>984</v>
      </c>
      <c r="E16" s="6">
        <f t="shared" si="0"/>
        <v>-4.0935672514619881E-2</v>
      </c>
    </row>
    <row r="17" spans="2:5" ht="20.100000000000001" customHeight="1" thickBot="1" x14ac:dyDescent="0.25">
      <c r="B17" s="4" t="s">
        <v>19</v>
      </c>
      <c r="C17" s="5">
        <v>876</v>
      </c>
      <c r="D17" s="5">
        <v>783</v>
      </c>
      <c r="E17" s="6">
        <f t="shared" si="0"/>
        <v>-0.10616438356164383</v>
      </c>
    </row>
    <row r="18" spans="2:5" ht="20.100000000000001" customHeight="1" thickBot="1" x14ac:dyDescent="0.25">
      <c r="B18" s="4" t="s">
        <v>100</v>
      </c>
      <c r="C18" s="5">
        <v>2</v>
      </c>
      <c r="D18" s="5">
        <v>0</v>
      </c>
      <c r="E18" s="6">
        <f>IF(C18=0,"-",(D18-C18)/C18)</f>
        <v>-1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2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0.4605678233438486</v>
      </c>
      <c r="D20" s="6">
        <f>D17/D15</f>
        <v>0.44312393887945672</v>
      </c>
      <c r="E20" s="6">
        <f t="shared" si="0"/>
        <v>-3.7874735446659077E-2</v>
      </c>
    </row>
    <row r="21" spans="2:5" ht="30" customHeight="1" thickBot="1" x14ac:dyDescent="0.25">
      <c r="B21" s="4" t="s">
        <v>23</v>
      </c>
      <c r="C21" s="5">
        <v>415</v>
      </c>
      <c r="D21" s="5">
        <v>317</v>
      </c>
      <c r="E21" s="6">
        <f t="shared" si="0"/>
        <v>-0.236144578313253</v>
      </c>
    </row>
    <row r="22" spans="2:5" ht="20.100000000000001" customHeight="1" thickBot="1" x14ac:dyDescent="0.25">
      <c r="B22" s="4" t="s">
        <v>24</v>
      </c>
      <c r="C22" s="5">
        <v>216</v>
      </c>
      <c r="D22" s="5">
        <v>152</v>
      </c>
      <c r="E22" s="6">
        <f t="shared" si="0"/>
        <v>-0.29629629629629628</v>
      </c>
    </row>
    <row r="23" spans="2:5" ht="20.100000000000001" customHeight="1" thickBot="1" x14ac:dyDescent="0.25">
      <c r="B23" s="4" t="s">
        <v>25</v>
      </c>
      <c r="C23" s="5">
        <v>199</v>
      </c>
      <c r="D23" s="5">
        <v>165</v>
      </c>
      <c r="E23" s="6">
        <f t="shared" si="0"/>
        <v>-0.17085427135678391</v>
      </c>
    </row>
    <row r="24" spans="2:5" ht="20.100000000000001" customHeight="1" thickBot="1" x14ac:dyDescent="0.25">
      <c r="B24" s="4" t="s">
        <v>21</v>
      </c>
      <c r="C24" s="6">
        <f>C23/C21</f>
        <v>0.4795180722891566</v>
      </c>
      <c r="D24" s="6">
        <f t="shared" ref="D24" si="1">D23/D21</f>
        <v>0.52050473186119872</v>
      </c>
      <c r="E24" s="6">
        <f t="shared" si="0"/>
        <v>8.5474692072349145E-2</v>
      </c>
    </row>
    <row r="25" spans="2:5" ht="20.100000000000001" customHeight="1" thickBot="1" x14ac:dyDescent="0.25">
      <c r="B25" s="7" t="s">
        <v>26</v>
      </c>
      <c r="C25" s="6">
        <v>0.31321170443486035</v>
      </c>
      <c r="D25" s="6">
        <v>0.28460660023161533</v>
      </c>
      <c r="E25" s="6">
        <f t="shared" si="0"/>
        <v>-9.1328337345688557E-2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381</v>
      </c>
      <c r="D34" s="5">
        <v>445</v>
      </c>
      <c r="E34" s="6">
        <f>IF(C34&gt;0,(D34-C34)/C34,"-")</f>
        <v>0.16797900262467191</v>
      </c>
    </row>
    <row r="35" spans="2:5" ht="20.100000000000001" customHeight="1" thickBot="1" x14ac:dyDescent="0.25">
      <c r="B35" s="4" t="s">
        <v>29</v>
      </c>
      <c r="C35" s="5">
        <v>0</v>
      </c>
      <c r="D35" s="5">
        <v>2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319</v>
      </c>
      <c r="D36" s="5">
        <v>343</v>
      </c>
      <c r="E36" s="6">
        <f t="shared" si="2"/>
        <v>7.5235109717868343E-2</v>
      </c>
    </row>
    <row r="37" spans="2:5" ht="20.100000000000001" customHeight="1" thickBot="1" x14ac:dyDescent="0.25">
      <c r="B37" s="4" t="s">
        <v>30</v>
      </c>
      <c r="C37" s="5">
        <v>62</v>
      </c>
      <c r="D37" s="5">
        <v>100</v>
      </c>
      <c r="E37" s="6">
        <f t="shared" si="2"/>
        <v>0.61290322580645162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271</v>
      </c>
      <c r="D44" s="5">
        <v>306</v>
      </c>
      <c r="E44" s="6">
        <f>IF(C44&gt;0,(D44-C44)/C44,"-")</f>
        <v>0.12915129151291513</v>
      </c>
    </row>
    <row r="45" spans="2:5" ht="20.100000000000001" customHeight="1" thickBot="1" x14ac:dyDescent="0.25">
      <c r="B45" s="4" t="s">
        <v>34</v>
      </c>
      <c r="C45" s="5">
        <v>20</v>
      </c>
      <c r="D45" s="5">
        <v>11</v>
      </c>
      <c r="E45" s="6">
        <f t="shared" ref="E45:E51" si="3">IF(C45&gt;0,(D45-C45)/C45,"-")</f>
        <v>-0.45</v>
      </c>
    </row>
    <row r="46" spans="2:5" ht="20.100000000000001" customHeight="1" thickBot="1" x14ac:dyDescent="0.25">
      <c r="B46" s="4" t="s">
        <v>31</v>
      </c>
      <c r="C46" s="5">
        <v>26</v>
      </c>
      <c r="D46" s="5">
        <v>22</v>
      </c>
      <c r="E46" s="6">
        <f t="shared" si="3"/>
        <v>-0.15384615384615385</v>
      </c>
    </row>
    <row r="47" spans="2:5" ht="20.100000000000001" customHeight="1" thickBot="1" x14ac:dyDescent="0.25">
      <c r="B47" s="4" t="s">
        <v>32</v>
      </c>
      <c r="C47" s="5">
        <v>763</v>
      </c>
      <c r="D47" s="5">
        <v>778</v>
      </c>
      <c r="E47" s="6">
        <f t="shared" si="3"/>
        <v>1.9659239842726082E-2</v>
      </c>
    </row>
    <row r="48" spans="2:5" ht="20.100000000000001" customHeight="1" thickBot="1" x14ac:dyDescent="0.25">
      <c r="B48" s="4" t="s">
        <v>35</v>
      </c>
      <c r="C48" s="5">
        <v>238</v>
      </c>
      <c r="D48" s="5">
        <v>306</v>
      </c>
      <c r="E48" s="6">
        <f t="shared" si="3"/>
        <v>0.2857142857142857</v>
      </c>
    </row>
    <row r="49" spans="2:5" ht="20.100000000000001" customHeight="1" thickBot="1" x14ac:dyDescent="0.25">
      <c r="B49" s="4" t="s">
        <v>67</v>
      </c>
      <c r="C49" s="5">
        <v>442</v>
      </c>
      <c r="D49" s="5">
        <v>355</v>
      </c>
      <c r="E49" s="6">
        <f t="shared" si="3"/>
        <v>-0.19683257918552036</v>
      </c>
    </row>
    <row r="50" spans="2:5" ht="20.100000000000001" customHeight="1" collapsed="1" thickBot="1" x14ac:dyDescent="0.25">
      <c r="B50" s="4" t="s">
        <v>36</v>
      </c>
      <c r="C50" s="6">
        <f>C44/(C44+C45)</f>
        <v>0.93127147766323026</v>
      </c>
      <c r="D50" s="6">
        <f>D44/(D44+D45)</f>
        <v>0.96529968454258674</v>
      </c>
      <c r="E50" s="6">
        <f t="shared" si="3"/>
        <v>3.6539513660120794E-2</v>
      </c>
    </row>
    <row r="51" spans="2:5" ht="20.100000000000001" customHeight="1" thickBot="1" x14ac:dyDescent="0.25">
      <c r="B51" s="4" t="s">
        <v>37</v>
      </c>
      <c r="C51" s="6">
        <f>C47/(C46+C47)</f>
        <v>0.96704689480354877</v>
      </c>
      <c r="D51" s="6">
        <f t="shared" ref="D51" si="4">D47/(D46+D47)</f>
        <v>0.97250000000000003</v>
      </c>
      <c r="E51" s="6">
        <f t="shared" si="3"/>
        <v>5.6389252948886529E-3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291</v>
      </c>
      <c r="D58" s="5">
        <v>318</v>
      </c>
      <c r="E58" s="6">
        <f>IF(C58&gt;0,(D58-C58)/C58,"-")</f>
        <v>9.2783505154639179E-2</v>
      </c>
    </row>
    <row r="59" spans="2:5" ht="20.100000000000001" customHeight="1" thickBot="1" x14ac:dyDescent="0.25">
      <c r="B59" s="4" t="s">
        <v>41</v>
      </c>
      <c r="C59" s="5">
        <v>141</v>
      </c>
      <c r="D59" s="5">
        <v>172</v>
      </c>
      <c r="E59" s="6">
        <f t="shared" ref="E59:E63" si="5">IF(C59&gt;0,(D59-C59)/C59,"-")</f>
        <v>0.21985815602836881</v>
      </c>
    </row>
    <row r="60" spans="2:5" ht="20.100000000000001" customHeight="1" thickBot="1" x14ac:dyDescent="0.25">
      <c r="B60" s="4" t="s">
        <v>42</v>
      </c>
      <c r="C60" s="5">
        <v>130</v>
      </c>
      <c r="D60" s="5">
        <v>135</v>
      </c>
      <c r="E60" s="6">
        <f t="shared" si="5"/>
        <v>3.8461538461538464E-2</v>
      </c>
    </row>
    <row r="61" spans="2:5" ht="20.100000000000001" customHeight="1" collapsed="1" thickBot="1" x14ac:dyDescent="0.25">
      <c r="B61" s="4" t="s">
        <v>98</v>
      </c>
      <c r="C61" s="6">
        <f>(C59+C60)/C58</f>
        <v>0.93127147766323026</v>
      </c>
      <c r="D61" s="6">
        <f>(D59+D60)/D58</f>
        <v>0.96540880503144655</v>
      </c>
      <c r="E61" s="6">
        <f t="shared" si="5"/>
        <v>3.6656687321590178E-2</v>
      </c>
    </row>
    <row r="62" spans="2:5" ht="20.100000000000001" customHeight="1" thickBot="1" x14ac:dyDescent="0.25">
      <c r="B62" s="4" t="s">
        <v>39</v>
      </c>
      <c r="C62" s="6">
        <v>0.91558441558441561</v>
      </c>
      <c r="D62" s="6">
        <v>0.96089385474860334</v>
      </c>
      <c r="E62" s="6">
        <f t="shared" si="5"/>
        <v>4.9486905186417796E-2</v>
      </c>
    </row>
    <row r="63" spans="2:5" ht="20.100000000000001" customHeight="1" thickBot="1" x14ac:dyDescent="0.25">
      <c r="B63" s="4" t="s">
        <v>40</v>
      </c>
      <c r="C63" s="6">
        <v>0.94890510948905105</v>
      </c>
      <c r="D63" s="6">
        <v>0.97122302158273377</v>
      </c>
      <c r="E63" s="6">
        <f t="shared" si="5"/>
        <v>2.3519645821804103E-2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1648</v>
      </c>
      <c r="D70" s="5">
        <v>1737</v>
      </c>
      <c r="E70" s="6">
        <f>IF(C70&gt;0,(D70-C70)/C70,"-")</f>
        <v>5.4004854368932036E-2</v>
      </c>
    </row>
    <row r="71" spans="2:5" ht="20.100000000000001" customHeight="1" thickBot="1" x14ac:dyDescent="0.25">
      <c r="B71" s="4" t="s">
        <v>45</v>
      </c>
      <c r="C71" s="5">
        <v>701</v>
      </c>
      <c r="D71" s="5">
        <v>677</v>
      </c>
      <c r="E71" s="6">
        <f t="shared" ref="E71:E77" si="6">IF(C71&gt;0,(D71-C71)/C71,"-")</f>
        <v>-3.4236804564907276E-2</v>
      </c>
    </row>
    <row r="72" spans="2:5" ht="20.100000000000001" customHeight="1" thickBot="1" x14ac:dyDescent="0.25">
      <c r="B72" s="4" t="s">
        <v>43</v>
      </c>
      <c r="C72" s="5">
        <v>2</v>
      </c>
      <c r="D72" s="5">
        <v>4</v>
      </c>
      <c r="E72" s="6">
        <f t="shared" si="6"/>
        <v>1</v>
      </c>
    </row>
    <row r="73" spans="2:5" ht="20.100000000000001" customHeight="1" thickBot="1" x14ac:dyDescent="0.25">
      <c r="B73" s="4" t="s">
        <v>46</v>
      </c>
      <c r="C73" s="5">
        <v>643</v>
      </c>
      <c r="D73" s="5">
        <v>715</v>
      </c>
      <c r="E73" s="6">
        <f t="shared" si="6"/>
        <v>0.1119751166407465</v>
      </c>
    </row>
    <row r="74" spans="2:5" ht="20.100000000000001" customHeight="1" thickBot="1" x14ac:dyDescent="0.25">
      <c r="B74" s="4" t="s">
        <v>47</v>
      </c>
      <c r="C74" s="5">
        <v>243</v>
      </c>
      <c r="D74" s="5">
        <v>287</v>
      </c>
      <c r="E74" s="6">
        <f t="shared" si="6"/>
        <v>0.18106995884773663</v>
      </c>
    </row>
    <row r="75" spans="2:5" ht="20.100000000000001" customHeight="1" thickBot="1" x14ac:dyDescent="0.25">
      <c r="B75" s="4" t="s">
        <v>48</v>
      </c>
      <c r="C75" s="5">
        <v>59</v>
      </c>
      <c r="D75" s="5">
        <v>54</v>
      </c>
      <c r="E75" s="6">
        <f t="shared" si="6"/>
        <v>-8.4745762711864403E-2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148</v>
      </c>
      <c r="D90" s="5">
        <v>214</v>
      </c>
      <c r="E90" s="6">
        <f>IF(C90&gt;0,(D90-C90)/C90,"-")</f>
        <v>0.44594594594594594</v>
      </c>
    </row>
    <row r="91" spans="2:5" ht="29.25" thickBot="1" x14ac:dyDescent="0.25">
      <c r="B91" s="4" t="s">
        <v>52</v>
      </c>
      <c r="C91" s="5">
        <v>63</v>
      </c>
      <c r="D91" s="5">
        <v>59</v>
      </c>
      <c r="E91" s="6">
        <f t="shared" ref="E91:E93" si="7">IF(C91&gt;0,(D91-C91)/C91,"-")</f>
        <v>-6.3492063492063489E-2</v>
      </c>
    </row>
    <row r="92" spans="2:5" ht="29.25" customHeight="1" thickBot="1" x14ac:dyDescent="0.25">
      <c r="B92" s="4" t="s">
        <v>53</v>
      </c>
      <c r="C92" s="5">
        <v>57</v>
      </c>
      <c r="D92" s="5">
        <v>77</v>
      </c>
      <c r="E92" s="6">
        <f t="shared" si="7"/>
        <v>0.35087719298245612</v>
      </c>
    </row>
    <row r="93" spans="2:5" ht="29.25" customHeight="1" thickBot="1" x14ac:dyDescent="0.25">
      <c r="B93" s="4" t="s">
        <v>54</v>
      </c>
      <c r="C93" s="6">
        <f>(C90+C91)/(C90+C91+C92)</f>
        <v>0.78731343283582089</v>
      </c>
      <c r="D93" s="6">
        <f>(D90+D91)/(D90+D91+D92)</f>
        <v>0.78</v>
      </c>
      <c r="E93" s="6">
        <f t="shared" si="7"/>
        <v>-9.2890995260663124E-3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268</v>
      </c>
      <c r="D100" s="5">
        <v>354</v>
      </c>
      <c r="E100" s="6">
        <f>IF(C100&gt;0,(D100-C100)/C100,"-")</f>
        <v>0.32089552238805968</v>
      </c>
    </row>
    <row r="101" spans="2:5" ht="20.100000000000001" customHeight="1" thickBot="1" x14ac:dyDescent="0.25">
      <c r="B101" s="4" t="s">
        <v>41</v>
      </c>
      <c r="C101" s="5">
        <v>126</v>
      </c>
      <c r="D101" s="5">
        <v>168</v>
      </c>
      <c r="E101" s="6">
        <f t="shared" ref="E101:E105" si="8">IF(C101&gt;0,(D101-C101)/C101,"-")</f>
        <v>0.33333333333333331</v>
      </c>
    </row>
    <row r="102" spans="2:5" ht="20.100000000000001" customHeight="1" thickBot="1" x14ac:dyDescent="0.25">
      <c r="B102" s="4" t="s">
        <v>42</v>
      </c>
      <c r="C102" s="5">
        <v>85</v>
      </c>
      <c r="D102" s="5">
        <v>105</v>
      </c>
      <c r="E102" s="6">
        <f t="shared" si="8"/>
        <v>0.23529411764705882</v>
      </c>
    </row>
    <row r="103" spans="2:5" ht="20.100000000000001" customHeight="1" thickBot="1" x14ac:dyDescent="0.25">
      <c r="B103" s="4" t="s">
        <v>98</v>
      </c>
      <c r="C103" s="6">
        <f>(C101+C102)/C100</f>
        <v>0.78731343283582089</v>
      </c>
      <c r="D103" s="6">
        <f>(D101+D102)/D100</f>
        <v>0.77118644067796616</v>
      </c>
      <c r="E103" s="6">
        <f t="shared" si="8"/>
        <v>-2.0483572977749144E-2</v>
      </c>
    </row>
    <row r="104" spans="2:5" ht="20.100000000000001" customHeight="1" thickBot="1" x14ac:dyDescent="0.25">
      <c r="B104" s="4" t="s">
        <v>39</v>
      </c>
      <c r="C104" s="6">
        <v>0.78749999999999998</v>
      </c>
      <c r="D104" s="6">
        <v>0.78504672897196259</v>
      </c>
      <c r="E104" s="6">
        <f t="shared" si="8"/>
        <v>-3.1152647975077902E-3</v>
      </c>
    </row>
    <row r="105" spans="2:5" ht="20.100000000000001" customHeight="1" thickBot="1" x14ac:dyDescent="0.25">
      <c r="B105" s="4" t="s">
        <v>40</v>
      </c>
      <c r="C105" s="6">
        <v>0.78703703703703709</v>
      </c>
      <c r="D105" s="6">
        <v>0.75</v>
      </c>
      <c r="E105" s="6">
        <f t="shared" si="8"/>
        <v>-4.7058823529411827E-2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279</v>
      </c>
      <c r="D112" s="5">
        <v>317</v>
      </c>
      <c r="E112" s="6">
        <f>IF(C112&gt;0,(D112-C112)/C112,"-")</f>
        <v>0.13620071684587814</v>
      </c>
    </row>
    <row r="113" spans="2:14" ht="15" thickBot="1" x14ac:dyDescent="0.25">
      <c r="B113" s="4" t="s">
        <v>56</v>
      </c>
      <c r="C113" s="5">
        <v>216</v>
      </c>
      <c r="D113" s="5">
        <v>267</v>
      </c>
      <c r="E113" s="6">
        <f t="shared" ref="E113:E114" si="9">IF(C113&gt;0,(D113-C113)/C113,"-")</f>
        <v>0.2361111111111111</v>
      </c>
    </row>
    <row r="114" spans="2:14" ht="15" thickBot="1" x14ac:dyDescent="0.25">
      <c r="B114" s="4" t="s">
        <v>57</v>
      </c>
      <c r="C114" s="5">
        <v>63</v>
      </c>
      <c r="D114" s="5">
        <v>50</v>
      </c>
      <c r="E114" s="6">
        <f t="shared" si="9"/>
        <v>-0.20634920634920634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5" thickBot="1" x14ac:dyDescent="0.25">
      <c r="B129" s="4" t="s">
        <v>64</v>
      </c>
      <c r="C129" s="10">
        <v>1</v>
      </c>
      <c r="D129" s="10">
        <v>0</v>
      </c>
      <c r="E129" s="10">
        <v>0</v>
      </c>
      <c r="F129" s="10">
        <v>1</v>
      </c>
      <c r="G129" s="10">
        <v>0</v>
      </c>
      <c r="H129" s="10">
        <v>0</v>
      </c>
      <c r="I129" s="10">
        <v>0</v>
      </c>
      <c r="J129" s="10">
        <v>0</v>
      </c>
      <c r="K129" s="6">
        <f t="shared" ref="K129:K133" si="11">IF(C129=0,"-",(G129-C129)/C129)</f>
        <v>-1</v>
      </c>
      <c r="L129" s="6" t="str">
        <f t="shared" si="10"/>
        <v>-</v>
      </c>
      <c r="M129" s="6" t="str">
        <f t="shared" si="10"/>
        <v>-</v>
      </c>
      <c r="N129" s="6">
        <f t="shared" si="10"/>
        <v>-1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</v>
      </c>
      <c r="D133" s="10">
        <v>0</v>
      </c>
      <c r="E133" s="10">
        <v>0</v>
      </c>
      <c r="F133" s="10">
        <v>1</v>
      </c>
      <c r="G133" s="10">
        <v>0</v>
      </c>
      <c r="H133" s="10">
        <v>0</v>
      </c>
      <c r="I133" s="10">
        <v>0</v>
      </c>
      <c r="J133" s="10">
        <v>0</v>
      </c>
      <c r="K133" s="6">
        <f t="shared" si="11"/>
        <v>-1</v>
      </c>
      <c r="L133" s="6" t="str">
        <f t="shared" si="10"/>
        <v>-</v>
      </c>
      <c r="M133" s="6" t="str">
        <f t="shared" si="10"/>
        <v>-</v>
      </c>
      <c r="N133" s="6">
        <f t="shared" si="10"/>
        <v>-1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1</v>
      </c>
      <c r="H143" s="10">
        <v>0</v>
      </c>
      <c r="I143" s="10">
        <v>0</v>
      </c>
      <c r="J143" s="10">
        <v>1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5" thickBot="1" x14ac:dyDescent="0.25">
      <c r="B144" s="4" t="s">
        <v>72</v>
      </c>
      <c r="C144" s="10">
        <v>1</v>
      </c>
      <c r="D144" s="10">
        <v>0</v>
      </c>
      <c r="E144" s="10">
        <v>0</v>
      </c>
      <c r="F144" s="10">
        <v>1</v>
      </c>
      <c r="G144" s="10">
        <v>0</v>
      </c>
      <c r="H144" s="10">
        <v>0</v>
      </c>
      <c r="I144" s="10">
        <v>0</v>
      </c>
      <c r="J144" s="10">
        <v>0</v>
      </c>
      <c r="K144" s="6">
        <f t="shared" ref="K144:K147" si="16">IF(C144=0,"-",(G144-C144)/C144)</f>
        <v>-1</v>
      </c>
      <c r="L144" s="6" t="str">
        <f t="shared" si="15"/>
        <v>-</v>
      </c>
      <c r="M144" s="6" t="str">
        <f t="shared" si="15"/>
        <v>-</v>
      </c>
      <c r="N144" s="6">
        <f t="shared" si="15"/>
        <v>-1</v>
      </c>
    </row>
    <row r="145" spans="2:14" ht="15" thickBot="1" x14ac:dyDescent="0.25">
      <c r="B145" s="4" t="s">
        <v>73</v>
      </c>
      <c r="C145" s="10">
        <v>11</v>
      </c>
      <c r="D145" s="10">
        <v>0</v>
      </c>
      <c r="E145" s="10">
        <v>3</v>
      </c>
      <c r="F145" s="10">
        <v>14</v>
      </c>
      <c r="G145" s="10">
        <v>0</v>
      </c>
      <c r="H145" s="10">
        <v>0</v>
      </c>
      <c r="I145" s="10">
        <v>3</v>
      </c>
      <c r="J145" s="10">
        <v>3</v>
      </c>
      <c r="K145" s="6">
        <f t="shared" si="16"/>
        <v>-1</v>
      </c>
      <c r="L145" s="6" t="str">
        <f t="shared" si="15"/>
        <v>-</v>
      </c>
      <c r="M145" s="6">
        <f t="shared" si="15"/>
        <v>0</v>
      </c>
      <c r="N145" s="6">
        <f t="shared" si="15"/>
        <v>-0.7857142857142857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12</v>
      </c>
      <c r="D148" s="10">
        <v>0</v>
      </c>
      <c r="E148" s="10">
        <v>3</v>
      </c>
      <c r="F148" s="10">
        <v>15</v>
      </c>
      <c r="G148" s="10">
        <v>1</v>
      </c>
      <c r="H148" s="10">
        <v>0</v>
      </c>
      <c r="I148" s="10">
        <v>3</v>
      </c>
      <c r="J148" s="10">
        <v>4</v>
      </c>
      <c r="K148" s="6">
        <f t="shared" ref="K148" si="17">IF(C148=0,"-",(G148-C148)/C148)</f>
        <v>-0.91666666666666663</v>
      </c>
      <c r="L148" s="6" t="str">
        <f t="shared" ref="L148" si="18">IF(D148=0,"-",(H148-D148)/D148)</f>
        <v>-</v>
      </c>
      <c r="M148" s="6">
        <f t="shared" ref="M148" si="19">IF(E148=0,"-",(I148-E148)/E148)</f>
        <v>0</v>
      </c>
      <c r="N148" s="6">
        <f t="shared" ref="N148" si="20">IF(F148=0,"-",(J148-F148)/F148)</f>
        <v>-0.73333333333333328</v>
      </c>
    </row>
    <row r="149" spans="2:14" ht="29.25" thickBot="1" x14ac:dyDescent="0.2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>
        <f t="shared" si="21"/>
        <v>1</v>
      </c>
      <c r="H149" s="6" t="str">
        <f t="shared" si="21"/>
        <v>-</v>
      </c>
      <c r="I149" s="6" t="str">
        <f t="shared" si="21"/>
        <v>-</v>
      </c>
      <c r="J149" s="6">
        <f t="shared" si="21"/>
        <v>0.25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>
        <f t="shared" si="21"/>
        <v>1</v>
      </c>
      <c r="D150" s="6" t="str">
        <f t="shared" si="21"/>
        <v>-</v>
      </c>
      <c r="E150" s="6" t="str">
        <f t="shared" si="21"/>
        <v>-</v>
      </c>
      <c r="F150" s="6">
        <f t="shared" si="21"/>
        <v>1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11</v>
      </c>
      <c r="D157" s="19">
        <v>1</v>
      </c>
      <c r="E157" s="18">
        <f>IF(C157=0,"-",(D157-C157)/C157)</f>
        <v>-0.90909090909090906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</v>
      </c>
      <c r="D158" s="19">
        <v>0</v>
      </c>
      <c r="E158" s="18">
        <f t="shared" ref="E158:E159" si="23">IF(C158=0,"-",(D158-C158)/C158)</f>
        <v>-1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0.91666666666666663</v>
      </c>
      <c r="D160" s="18">
        <f>IF(D157=0,"-",D157/(D157+D158+D159))</f>
        <v>1</v>
      </c>
      <c r="E160" s="18">
        <f>IF(OR(C160="-",D160="-"),"-",(D160-C160)/C160)</f>
        <v>9.0909090909090953E-2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</v>
      </c>
      <c r="D166" s="5">
        <v>0</v>
      </c>
      <c r="E166" s="6">
        <f>IF(C166=0,"-",(D166-C166)/C166)</f>
        <v>-1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0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0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 t="s">
        <v>105</v>
      </c>
      <c r="D170" s="6" t="s">
        <v>105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105</v>
      </c>
      <c r="D171" s="6" t="s">
        <v>105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0</v>
      </c>
      <c r="D178" s="5">
        <v>1</v>
      </c>
      <c r="E178" s="6" t="str">
        <f>IF(C178=0,"-",(D178-C178)/C178)</f>
        <v>-</v>
      </c>
      <c r="H178" s="13"/>
    </row>
    <row r="179" spans="2:8" ht="15" thickBot="1" x14ac:dyDescent="0.25">
      <c r="B179" s="4" t="s">
        <v>43</v>
      </c>
      <c r="C179" s="5">
        <v>0</v>
      </c>
      <c r="D179" s="5">
        <v>0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1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15</v>
      </c>
      <c r="D182" s="5">
        <v>5</v>
      </c>
      <c r="E182" s="6">
        <f t="shared" si="26"/>
        <v>-0.66666666666666663</v>
      </c>
      <c r="H182" s="13"/>
    </row>
    <row r="183" spans="2:8" ht="15" thickBot="1" x14ac:dyDescent="0.25">
      <c r="B183" s="4" t="s">
        <v>47</v>
      </c>
      <c r="C183" s="5">
        <v>12</v>
      </c>
      <c r="D183" s="5">
        <v>2</v>
      </c>
      <c r="E183" s="6">
        <f t="shared" si="26"/>
        <v>-0.83333333333333337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3</v>
      </c>
      <c r="D185" s="5">
        <v>3</v>
      </c>
      <c r="E185" s="6">
        <f t="shared" si="26"/>
        <v>0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0</v>
      </c>
      <c r="D197" s="5">
        <v>1</v>
      </c>
      <c r="E197" s="6" t="str">
        <f t="shared" ref="E197:E200" si="27">IF(C197=0,"-",(D197-C197)/C197)</f>
        <v>-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0</v>
      </c>
      <c r="D199" s="5">
        <v>1</v>
      </c>
      <c r="E199" s="6" t="str">
        <f t="shared" si="27"/>
        <v>-</v>
      </c>
    </row>
    <row r="200" spans="2:5" ht="15" thickBot="1" x14ac:dyDescent="0.25">
      <c r="B200" s="4" t="s">
        <v>85</v>
      </c>
      <c r="C200" s="5">
        <v>0</v>
      </c>
      <c r="D200" s="5">
        <v>1</v>
      </c>
      <c r="E200" s="6" t="str">
        <f t="shared" si="27"/>
        <v>-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0</v>
      </c>
      <c r="D208" s="5">
        <v>1</v>
      </c>
      <c r="E208" s="6" t="str">
        <f t="shared" si="28"/>
        <v>-</v>
      </c>
    </row>
    <row r="209" spans="2:5" ht="20.100000000000001" customHeight="1" thickBot="1" x14ac:dyDescent="0.25">
      <c r="B209" s="17" t="s">
        <v>86</v>
      </c>
      <c r="C209" s="5">
        <v>0</v>
      </c>
      <c r="D209" s="5">
        <v>1</v>
      </c>
      <c r="E209" s="6" t="str">
        <f t="shared" si="28"/>
        <v>-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0</v>
      </c>
      <c r="D221" s="5">
        <v>2</v>
      </c>
      <c r="E221" s="6" t="str">
        <f t="shared" ref="E221:E223" si="30">IF(C221=0,"-",(D221-C221)/C221)</f>
        <v>-</v>
      </c>
    </row>
    <row r="222" spans="2:5" ht="15" thickBot="1" x14ac:dyDescent="0.25">
      <c r="B222" s="16" t="s">
        <v>92</v>
      </c>
      <c r="C222" s="5">
        <v>0</v>
      </c>
      <c r="D222" s="5">
        <v>1</v>
      </c>
      <c r="E222" s="6" t="str">
        <f t="shared" si="30"/>
        <v>-</v>
      </c>
    </row>
    <row r="223" spans="2:5" ht="15" thickBot="1" x14ac:dyDescent="0.25">
      <c r="B223" s="16" t="s">
        <v>93</v>
      </c>
      <c r="C223" s="5">
        <v>0</v>
      </c>
      <c r="D223" s="5">
        <v>7</v>
      </c>
      <c r="E223" s="6" t="str">
        <f t="shared" si="30"/>
        <v>-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2024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2818</v>
      </c>
      <c r="D14" s="5">
        <v>2767</v>
      </c>
      <c r="E14" s="6">
        <f>IF(C14&gt;0,(D14-C14)/C14)</f>
        <v>-1.809794180269695E-2</v>
      </c>
    </row>
    <row r="15" spans="1:5" ht="20.100000000000001" customHeight="1" thickBot="1" x14ac:dyDescent="0.25">
      <c r="B15" s="4" t="s">
        <v>17</v>
      </c>
      <c r="C15" s="5">
        <v>2818</v>
      </c>
      <c r="D15" s="5">
        <v>2621</v>
      </c>
      <c r="E15" s="6">
        <f t="shared" ref="E15:E25" si="0">IF(C15&gt;0,(D15-C15)/C15)</f>
        <v>-6.9907735982966637E-2</v>
      </c>
    </row>
    <row r="16" spans="1:5" ht="20.100000000000001" customHeight="1" thickBot="1" x14ac:dyDescent="0.25">
      <c r="B16" s="4" t="s">
        <v>18</v>
      </c>
      <c r="C16" s="5">
        <v>2054</v>
      </c>
      <c r="D16" s="5">
        <v>1817</v>
      </c>
      <c r="E16" s="6">
        <f t="shared" si="0"/>
        <v>-0.11538461538461539</v>
      </c>
    </row>
    <row r="17" spans="2:5" ht="20.100000000000001" customHeight="1" thickBot="1" x14ac:dyDescent="0.25">
      <c r="B17" s="4" t="s">
        <v>19</v>
      </c>
      <c r="C17" s="5">
        <v>764</v>
      </c>
      <c r="D17" s="5">
        <v>804</v>
      </c>
      <c r="E17" s="6">
        <f t="shared" si="0"/>
        <v>5.2356020942408377E-2</v>
      </c>
    </row>
    <row r="18" spans="2:5" ht="20.100000000000001" customHeight="1" thickBot="1" x14ac:dyDescent="0.25">
      <c r="B18" s="4" t="s">
        <v>100</v>
      </c>
      <c r="C18" s="5">
        <v>1</v>
      </c>
      <c r="D18" s="5">
        <v>12</v>
      </c>
      <c r="E18" s="6">
        <f>IF(C18=0,"-",(D18-C18)/C18)</f>
        <v>11</v>
      </c>
    </row>
    <row r="19" spans="2:5" ht="20.100000000000001" customHeight="1" thickBot="1" x14ac:dyDescent="0.25">
      <c r="B19" s="4" t="s">
        <v>101</v>
      </c>
      <c r="C19" s="5">
        <v>2</v>
      </c>
      <c r="D19" s="5">
        <v>3</v>
      </c>
      <c r="E19" s="6">
        <f>IF(C19=0,"-",(D19-C19)/C19)</f>
        <v>0.5</v>
      </c>
    </row>
    <row r="20" spans="2:5" ht="20.100000000000001" customHeight="1" thickBot="1" x14ac:dyDescent="0.25">
      <c r="B20" s="4" t="s">
        <v>20</v>
      </c>
      <c r="C20" s="6">
        <f>C17/C15</f>
        <v>0.27111426543647976</v>
      </c>
      <c r="D20" s="6">
        <f>D17/D15</f>
        <v>0.30675314765356732</v>
      </c>
      <c r="E20" s="6">
        <f t="shared" si="0"/>
        <v>0.13145336398920515</v>
      </c>
    </row>
    <row r="21" spans="2:5" ht="30" customHeight="1" thickBot="1" x14ac:dyDescent="0.25">
      <c r="B21" s="4" t="s">
        <v>23</v>
      </c>
      <c r="C21" s="5">
        <v>434</v>
      </c>
      <c r="D21" s="5">
        <v>341</v>
      </c>
      <c r="E21" s="6">
        <f t="shared" si="0"/>
        <v>-0.21428571428571427</v>
      </c>
    </row>
    <row r="22" spans="2:5" ht="20.100000000000001" customHeight="1" thickBot="1" x14ac:dyDescent="0.25">
      <c r="B22" s="4" t="s">
        <v>24</v>
      </c>
      <c r="C22" s="5">
        <v>287</v>
      </c>
      <c r="D22" s="5">
        <v>170</v>
      </c>
      <c r="E22" s="6">
        <f t="shared" si="0"/>
        <v>-0.40766550522648082</v>
      </c>
    </row>
    <row r="23" spans="2:5" ht="20.100000000000001" customHeight="1" thickBot="1" x14ac:dyDescent="0.25">
      <c r="B23" s="4" t="s">
        <v>25</v>
      </c>
      <c r="C23" s="5">
        <v>147</v>
      </c>
      <c r="D23" s="5">
        <v>171</v>
      </c>
      <c r="E23" s="6">
        <f t="shared" si="0"/>
        <v>0.16326530612244897</v>
      </c>
    </row>
    <row r="24" spans="2:5" ht="20.100000000000001" customHeight="1" thickBot="1" x14ac:dyDescent="0.25">
      <c r="B24" s="4" t="s">
        <v>21</v>
      </c>
      <c r="C24" s="6">
        <f>C23/C21</f>
        <v>0.33870967741935482</v>
      </c>
      <c r="D24" s="6">
        <f t="shared" ref="D24" si="1">D23/D21</f>
        <v>0.50146627565982405</v>
      </c>
      <c r="E24" s="6">
        <f t="shared" si="0"/>
        <v>0.48051948051948062</v>
      </c>
    </row>
    <row r="25" spans="2:5" ht="20.100000000000001" customHeight="1" thickBot="1" x14ac:dyDescent="0.25">
      <c r="B25" s="7" t="s">
        <v>26</v>
      </c>
      <c r="C25" s="6">
        <v>0.2515413378464384</v>
      </c>
      <c r="D25" s="6">
        <v>0.23050309653339526</v>
      </c>
      <c r="E25" s="6">
        <f t="shared" si="0"/>
        <v>-8.3637311835745312E-2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471</v>
      </c>
      <c r="D34" s="5">
        <v>472</v>
      </c>
      <c r="E34" s="6">
        <f>IF(C34&gt;0,(D34-C34)/C34,"-")</f>
        <v>2.1231422505307855E-3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368</v>
      </c>
      <c r="D36" s="5">
        <v>366</v>
      </c>
      <c r="E36" s="6">
        <f t="shared" si="2"/>
        <v>-5.434782608695652E-3</v>
      </c>
    </row>
    <row r="37" spans="2:5" ht="20.100000000000001" customHeight="1" thickBot="1" x14ac:dyDescent="0.25">
      <c r="B37" s="4" t="s">
        <v>30</v>
      </c>
      <c r="C37" s="5">
        <v>103</v>
      </c>
      <c r="D37" s="5">
        <v>106</v>
      </c>
      <c r="E37" s="6">
        <f t="shared" si="2"/>
        <v>2.9126213592233011E-2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818</v>
      </c>
      <c r="D44" s="5">
        <v>851</v>
      </c>
      <c r="E44" s="6">
        <f>IF(C44&gt;0,(D44-C44)/C44,"-")</f>
        <v>4.0342298288508556E-2</v>
      </c>
    </row>
    <row r="45" spans="2:5" ht="20.100000000000001" customHeight="1" thickBot="1" x14ac:dyDescent="0.25">
      <c r="B45" s="4" t="s">
        <v>34</v>
      </c>
      <c r="C45" s="5">
        <v>31</v>
      </c>
      <c r="D45" s="5">
        <v>48</v>
      </c>
      <c r="E45" s="6">
        <f t="shared" ref="E45:E51" si="3">IF(C45&gt;0,(D45-C45)/C45,"-")</f>
        <v>0.54838709677419351</v>
      </c>
    </row>
    <row r="46" spans="2:5" ht="20.100000000000001" customHeight="1" thickBot="1" x14ac:dyDescent="0.25">
      <c r="B46" s="4" t="s">
        <v>31</v>
      </c>
      <c r="C46" s="5">
        <v>123</v>
      </c>
      <c r="D46" s="5">
        <v>134</v>
      </c>
      <c r="E46" s="6">
        <f t="shared" si="3"/>
        <v>8.943089430894309E-2</v>
      </c>
    </row>
    <row r="47" spans="2:5" ht="20.100000000000001" customHeight="1" thickBot="1" x14ac:dyDescent="0.25">
      <c r="B47" s="4" t="s">
        <v>32</v>
      </c>
      <c r="C47" s="5">
        <v>1195</v>
      </c>
      <c r="D47" s="5">
        <v>880</v>
      </c>
      <c r="E47" s="6">
        <f t="shared" si="3"/>
        <v>-0.26359832635983266</v>
      </c>
    </row>
    <row r="48" spans="2:5" ht="20.100000000000001" customHeight="1" thickBot="1" x14ac:dyDescent="0.25">
      <c r="B48" s="4" t="s">
        <v>35</v>
      </c>
      <c r="C48" s="5">
        <v>206</v>
      </c>
      <c r="D48" s="5">
        <v>239</v>
      </c>
      <c r="E48" s="6">
        <f t="shared" si="3"/>
        <v>0.16019417475728157</v>
      </c>
    </row>
    <row r="49" spans="2:5" ht="20.100000000000001" customHeight="1" thickBot="1" x14ac:dyDescent="0.25">
      <c r="B49" s="4" t="s">
        <v>67</v>
      </c>
      <c r="C49" s="5">
        <v>222</v>
      </c>
      <c r="D49" s="5">
        <v>402</v>
      </c>
      <c r="E49" s="6">
        <f t="shared" si="3"/>
        <v>0.81081081081081086</v>
      </c>
    </row>
    <row r="50" spans="2:5" ht="20.100000000000001" customHeight="1" collapsed="1" thickBot="1" x14ac:dyDescent="0.25">
      <c r="B50" s="4" t="s">
        <v>36</v>
      </c>
      <c r="C50" s="6">
        <f>C44/(C44+C45)</f>
        <v>0.96348645465253235</v>
      </c>
      <c r="D50" s="6">
        <f>D44/(D44+D45)</f>
        <v>0.94660734149054504</v>
      </c>
      <c r="E50" s="6">
        <f t="shared" si="3"/>
        <v>-1.7518786154678764E-2</v>
      </c>
    </row>
    <row r="51" spans="2:5" ht="20.100000000000001" customHeight="1" thickBot="1" x14ac:dyDescent="0.25">
      <c r="B51" s="4" t="s">
        <v>37</v>
      </c>
      <c r="C51" s="6">
        <f>C47/(C46+C47)</f>
        <v>0.90667678300455234</v>
      </c>
      <c r="D51" s="6">
        <f t="shared" ref="D51" si="4">D47/(D46+D47)</f>
        <v>0.86785009861932938</v>
      </c>
      <c r="E51" s="6">
        <f t="shared" si="3"/>
        <v>-4.2823071146212442E-2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866</v>
      </c>
      <c r="D58" s="5">
        <v>901</v>
      </c>
      <c r="E58" s="6">
        <f>IF(C58&gt;0,(D58-C58)/C58,"-")</f>
        <v>4.0415704387990761E-2</v>
      </c>
    </row>
    <row r="59" spans="2:5" ht="20.100000000000001" customHeight="1" thickBot="1" x14ac:dyDescent="0.25">
      <c r="B59" s="4" t="s">
        <v>41</v>
      </c>
      <c r="C59" s="5">
        <v>599</v>
      </c>
      <c r="D59" s="5">
        <v>551</v>
      </c>
      <c r="E59" s="6">
        <f t="shared" ref="E59:E63" si="5">IF(C59&gt;0,(D59-C59)/C59,"-")</f>
        <v>-8.0133555926544239E-2</v>
      </c>
    </row>
    <row r="60" spans="2:5" ht="20.100000000000001" customHeight="1" thickBot="1" x14ac:dyDescent="0.25">
      <c r="B60" s="4" t="s">
        <v>42</v>
      </c>
      <c r="C60" s="5">
        <v>235</v>
      </c>
      <c r="D60" s="5">
        <v>301</v>
      </c>
      <c r="E60" s="6">
        <f t="shared" si="5"/>
        <v>0.28085106382978725</v>
      </c>
    </row>
    <row r="61" spans="2:5" ht="20.100000000000001" customHeight="1" collapsed="1" thickBot="1" x14ac:dyDescent="0.25">
      <c r="B61" s="4" t="s">
        <v>98</v>
      </c>
      <c r="C61" s="6">
        <f>(C59+C60)/C58</f>
        <v>0.96304849884526555</v>
      </c>
      <c r="D61" s="6">
        <f>(D59+D60)/D58</f>
        <v>0.94561598224195342</v>
      </c>
      <c r="E61" s="6">
        <f t="shared" si="5"/>
        <v>-1.810139014204833E-2</v>
      </c>
    </row>
    <row r="62" spans="2:5" ht="20.100000000000001" customHeight="1" thickBot="1" x14ac:dyDescent="0.25">
      <c r="B62" s="4" t="s">
        <v>39</v>
      </c>
      <c r="C62" s="6">
        <v>0.95382165605095537</v>
      </c>
      <c r="D62" s="6">
        <v>0.93389830508474581</v>
      </c>
      <c r="E62" s="6">
        <f t="shared" si="5"/>
        <v>-2.0887920545541915E-2</v>
      </c>
    </row>
    <row r="63" spans="2:5" ht="20.100000000000001" customHeight="1" thickBot="1" x14ac:dyDescent="0.25">
      <c r="B63" s="4" t="s">
        <v>40</v>
      </c>
      <c r="C63" s="6">
        <v>0.98739495798319332</v>
      </c>
      <c r="D63" s="6">
        <v>0.96784565916398713</v>
      </c>
      <c r="E63" s="6">
        <f t="shared" si="5"/>
        <v>-1.9798864336047124E-2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2632</v>
      </c>
      <c r="D70" s="5">
        <v>2824</v>
      </c>
      <c r="E70" s="6">
        <f>IF(C70&gt;0,(D70-C70)/C70,"-")</f>
        <v>7.29483282674772E-2</v>
      </c>
    </row>
    <row r="71" spans="2:5" ht="20.100000000000001" customHeight="1" thickBot="1" x14ac:dyDescent="0.25">
      <c r="B71" s="4" t="s">
        <v>45</v>
      </c>
      <c r="C71" s="5">
        <v>1331</v>
      </c>
      <c r="D71" s="5">
        <v>1546</v>
      </c>
      <c r="E71" s="6">
        <f t="shared" ref="E71:E77" si="6">IF(C71&gt;0,(D71-C71)/C71,"-")</f>
        <v>0.16153268219383921</v>
      </c>
    </row>
    <row r="72" spans="2:5" ht="20.100000000000001" customHeight="1" thickBot="1" x14ac:dyDescent="0.25">
      <c r="B72" s="4" t="s">
        <v>43</v>
      </c>
      <c r="C72" s="5">
        <v>4</v>
      </c>
      <c r="D72" s="5">
        <v>6</v>
      </c>
      <c r="E72" s="6">
        <f t="shared" si="6"/>
        <v>0.5</v>
      </c>
    </row>
    <row r="73" spans="2:5" ht="20.100000000000001" customHeight="1" thickBot="1" x14ac:dyDescent="0.25">
      <c r="B73" s="4" t="s">
        <v>46</v>
      </c>
      <c r="C73" s="5">
        <v>846</v>
      </c>
      <c r="D73" s="5">
        <v>829</v>
      </c>
      <c r="E73" s="6">
        <f t="shared" si="6"/>
        <v>-2.0094562647754138E-2</v>
      </c>
    </row>
    <row r="74" spans="2:5" ht="20.100000000000001" customHeight="1" thickBot="1" x14ac:dyDescent="0.25">
      <c r="B74" s="4" t="s">
        <v>47</v>
      </c>
      <c r="C74" s="5">
        <v>222</v>
      </c>
      <c r="D74" s="5">
        <v>211</v>
      </c>
      <c r="E74" s="6">
        <f t="shared" si="6"/>
        <v>-4.954954954954955E-2</v>
      </c>
    </row>
    <row r="75" spans="2:5" ht="20.100000000000001" customHeight="1" thickBot="1" x14ac:dyDescent="0.25">
      <c r="B75" s="4" t="s">
        <v>48</v>
      </c>
      <c r="C75" s="5">
        <v>227</v>
      </c>
      <c r="D75" s="5">
        <v>231</v>
      </c>
      <c r="E75" s="6">
        <f t="shared" si="6"/>
        <v>1.7621145374449341E-2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2</v>
      </c>
      <c r="D77" s="5">
        <v>1</v>
      </c>
      <c r="E77" s="6">
        <f t="shared" si="6"/>
        <v>-0.5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80</v>
      </c>
      <c r="D90" s="5">
        <v>114</v>
      </c>
      <c r="E90" s="6">
        <f>IF(C90&gt;0,(D90-C90)/C90,"-")</f>
        <v>0.42499999999999999</v>
      </c>
    </row>
    <row r="91" spans="2:5" ht="29.25" thickBot="1" x14ac:dyDescent="0.25">
      <c r="B91" s="4" t="s">
        <v>52</v>
      </c>
      <c r="C91" s="5">
        <v>61</v>
      </c>
      <c r="D91" s="5">
        <v>47</v>
      </c>
      <c r="E91" s="6">
        <f t="shared" ref="E91:E93" si="7">IF(C91&gt;0,(D91-C91)/C91,"-")</f>
        <v>-0.22950819672131148</v>
      </c>
    </row>
    <row r="92" spans="2:5" ht="29.25" customHeight="1" thickBot="1" x14ac:dyDescent="0.25">
      <c r="B92" s="4" t="s">
        <v>53</v>
      </c>
      <c r="C92" s="5">
        <v>66</v>
      </c>
      <c r="D92" s="5">
        <v>100</v>
      </c>
      <c r="E92" s="6">
        <f t="shared" si="7"/>
        <v>0.51515151515151514</v>
      </c>
    </row>
    <row r="93" spans="2:5" ht="29.25" customHeight="1" thickBot="1" x14ac:dyDescent="0.25">
      <c r="B93" s="4" t="s">
        <v>54</v>
      </c>
      <c r="C93" s="6">
        <f>(C90+C91)/(C90+C91+C92)</f>
        <v>0.6811594202898551</v>
      </c>
      <c r="D93" s="6">
        <f>(D90+D91)/(D90+D91+D92)</f>
        <v>0.61685823754789271</v>
      </c>
      <c r="E93" s="6">
        <f t="shared" si="7"/>
        <v>-9.4399608706285207E-2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211</v>
      </c>
      <c r="D100" s="5">
        <v>266</v>
      </c>
      <c r="E100" s="6">
        <f>IF(C100&gt;0,(D100-C100)/C100,"-")</f>
        <v>0.26066350710900477</v>
      </c>
    </row>
    <row r="101" spans="2:5" ht="20.100000000000001" customHeight="1" thickBot="1" x14ac:dyDescent="0.25">
      <c r="B101" s="4" t="s">
        <v>41</v>
      </c>
      <c r="C101" s="5">
        <v>118</v>
      </c>
      <c r="D101" s="5">
        <v>122</v>
      </c>
      <c r="E101" s="6">
        <f t="shared" ref="E101:E105" si="8">IF(C101&gt;0,(D101-C101)/C101,"-")</f>
        <v>3.3898305084745763E-2</v>
      </c>
    </row>
    <row r="102" spans="2:5" ht="20.100000000000001" customHeight="1" thickBot="1" x14ac:dyDescent="0.25">
      <c r="B102" s="4" t="s">
        <v>42</v>
      </c>
      <c r="C102" s="5">
        <v>27</v>
      </c>
      <c r="D102" s="5">
        <v>40</v>
      </c>
      <c r="E102" s="6">
        <f t="shared" si="8"/>
        <v>0.48148148148148145</v>
      </c>
    </row>
    <row r="103" spans="2:5" ht="20.100000000000001" customHeight="1" thickBot="1" x14ac:dyDescent="0.25">
      <c r="B103" s="4" t="s">
        <v>98</v>
      </c>
      <c r="C103" s="6">
        <f>(C101+C102)/C100</f>
        <v>0.6872037914691943</v>
      </c>
      <c r="D103" s="6">
        <f>(D101+D102)/D100</f>
        <v>0.60902255639097747</v>
      </c>
      <c r="E103" s="6">
        <f t="shared" si="8"/>
        <v>-0.11376717656209485</v>
      </c>
    </row>
    <row r="104" spans="2:5" ht="20.100000000000001" customHeight="1" thickBot="1" x14ac:dyDescent="0.25">
      <c r="B104" s="4" t="s">
        <v>39</v>
      </c>
      <c r="C104" s="6">
        <v>0.69411764705882351</v>
      </c>
      <c r="D104" s="6">
        <v>0.58937198067632846</v>
      </c>
      <c r="E104" s="6">
        <f t="shared" si="8"/>
        <v>-0.15090477360189966</v>
      </c>
    </row>
    <row r="105" spans="2:5" ht="20.100000000000001" customHeight="1" thickBot="1" x14ac:dyDescent="0.25">
      <c r="B105" s="4" t="s">
        <v>40</v>
      </c>
      <c r="C105" s="6">
        <v>0.65853658536585369</v>
      </c>
      <c r="D105" s="6">
        <v>0.67796610169491522</v>
      </c>
      <c r="E105" s="6">
        <f t="shared" si="8"/>
        <v>2.9504080351537888E-2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218</v>
      </c>
      <c r="D112" s="5">
        <v>311</v>
      </c>
      <c r="E112" s="6">
        <f>IF(C112&gt;0,(D112-C112)/C112,"-")</f>
        <v>0.42660550458715596</v>
      </c>
    </row>
    <row r="113" spans="2:14" ht="15" thickBot="1" x14ac:dyDescent="0.25">
      <c r="B113" s="4" t="s">
        <v>56</v>
      </c>
      <c r="C113" s="5">
        <v>113</v>
      </c>
      <c r="D113" s="5">
        <v>191</v>
      </c>
      <c r="E113" s="6">
        <f t="shared" ref="E113:E114" si="9">IF(C113&gt;0,(D113-C113)/C113,"-")</f>
        <v>0.69026548672566368</v>
      </c>
    </row>
    <row r="114" spans="2:14" ht="15" thickBot="1" x14ac:dyDescent="0.25">
      <c r="B114" s="4" t="s">
        <v>57</v>
      </c>
      <c r="C114" s="5">
        <v>105</v>
      </c>
      <c r="D114" s="5">
        <v>120</v>
      </c>
      <c r="E114" s="6">
        <f t="shared" si="9"/>
        <v>0.14285714285714285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0</v>
      </c>
      <c r="E128" s="10">
        <v>3</v>
      </c>
      <c r="F128" s="10">
        <v>4</v>
      </c>
      <c r="G128" s="10">
        <v>1</v>
      </c>
      <c r="H128" s="10">
        <v>0</v>
      </c>
      <c r="I128" s="10">
        <v>0</v>
      </c>
      <c r="J128" s="10">
        <v>1</v>
      </c>
      <c r="K128" s="6">
        <f>IF(C128=0,"-",(G128-C128)/C128)</f>
        <v>0</v>
      </c>
      <c r="L128" s="6" t="str">
        <f t="shared" ref="L128:N133" si="10">IF(D128=0,"-",(H128-D128)/D128)</f>
        <v>-</v>
      </c>
      <c r="M128" s="6">
        <f t="shared" si="10"/>
        <v>-1</v>
      </c>
      <c r="N128" s="6">
        <f t="shared" si="10"/>
        <v>-0.75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</v>
      </c>
      <c r="D133" s="10">
        <v>0</v>
      </c>
      <c r="E133" s="10">
        <v>3</v>
      </c>
      <c r="F133" s="10">
        <v>4</v>
      </c>
      <c r="G133" s="10">
        <v>1</v>
      </c>
      <c r="H133" s="10">
        <v>0</v>
      </c>
      <c r="I133" s="10">
        <v>0</v>
      </c>
      <c r="J133" s="10">
        <v>1</v>
      </c>
      <c r="K133" s="6">
        <f t="shared" si="11"/>
        <v>0</v>
      </c>
      <c r="L133" s="6" t="str">
        <f t="shared" si="10"/>
        <v>-</v>
      </c>
      <c r="M133" s="6">
        <f t="shared" si="10"/>
        <v>-1</v>
      </c>
      <c r="N133" s="6">
        <f t="shared" si="10"/>
        <v>-0.75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>
        <f t="shared" ref="E134:J134" si="12">IF(E128=0,"-",E128/(E128+E129))</f>
        <v>1</v>
      </c>
      <c r="F134" s="6">
        <f t="shared" si="12"/>
        <v>1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1</v>
      </c>
      <c r="K134" s="6">
        <f>IF(OR(C134="-",G134="-"),"-",(G134-C134)/C134)</f>
        <v>0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29</v>
      </c>
      <c r="D143" s="10">
        <v>0</v>
      </c>
      <c r="E143" s="10">
        <v>3</v>
      </c>
      <c r="F143" s="10">
        <v>32</v>
      </c>
      <c r="G143" s="10">
        <v>55</v>
      </c>
      <c r="H143" s="10">
        <v>0</v>
      </c>
      <c r="I143" s="10">
        <v>3</v>
      </c>
      <c r="J143" s="10">
        <v>58</v>
      </c>
      <c r="K143" s="6">
        <f>IF(C143=0,"-",(G143-C143)/C143)</f>
        <v>0.89655172413793105</v>
      </c>
      <c r="L143" s="6" t="str">
        <f t="shared" ref="L143:N147" si="15">IF(D143=0,"-",(H143-D143)/D143)</f>
        <v>-</v>
      </c>
      <c r="M143" s="6">
        <f t="shared" si="15"/>
        <v>0</v>
      </c>
      <c r="N143" s="6">
        <f t="shared" si="15"/>
        <v>0.8125</v>
      </c>
    </row>
    <row r="144" spans="2:14" ht="15" thickBot="1" x14ac:dyDescent="0.25">
      <c r="B144" s="4" t="s">
        <v>72</v>
      </c>
      <c r="C144" s="10">
        <v>2</v>
      </c>
      <c r="D144" s="10">
        <v>0</v>
      </c>
      <c r="E144" s="10">
        <v>0</v>
      </c>
      <c r="F144" s="10">
        <v>2</v>
      </c>
      <c r="G144" s="10">
        <v>0</v>
      </c>
      <c r="H144" s="10">
        <v>0</v>
      </c>
      <c r="I144" s="10">
        <v>0</v>
      </c>
      <c r="J144" s="10">
        <v>0</v>
      </c>
      <c r="K144" s="6">
        <f t="shared" ref="K144:K147" si="16">IF(C144=0,"-",(G144-C144)/C144)</f>
        <v>-1</v>
      </c>
      <c r="L144" s="6" t="str">
        <f t="shared" si="15"/>
        <v>-</v>
      </c>
      <c r="M144" s="6" t="str">
        <f t="shared" si="15"/>
        <v>-</v>
      </c>
      <c r="N144" s="6">
        <f t="shared" si="15"/>
        <v>-1</v>
      </c>
    </row>
    <row r="145" spans="2:14" ht="15" thickBot="1" x14ac:dyDescent="0.25">
      <c r="B145" s="4" t="s">
        <v>73</v>
      </c>
      <c r="C145" s="10">
        <v>14</v>
      </c>
      <c r="D145" s="10">
        <v>0</v>
      </c>
      <c r="E145" s="10">
        <v>10</v>
      </c>
      <c r="F145" s="10">
        <v>24</v>
      </c>
      <c r="G145" s="10">
        <v>10</v>
      </c>
      <c r="H145" s="10">
        <v>0</v>
      </c>
      <c r="I145" s="10">
        <v>18</v>
      </c>
      <c r="J145" s="10">
        <v>28</v>
      </c>
      <c r="K145" s="6">
        <f t="shared" si="16"/>
        <v>-0.2857142857142857</v>
      </c>
      <c r="L145" s="6" t="str">
        <f t="shared" si="15"/>
        <v>-</v>
      </c>
      <c r="M145" s="6">
        <f t="shared" si="15"/>
        <v>0.8</v>
      </c>
      <c r="N145" s="6">
        <f t="shared" si="15"/>
        <v>0.16666666666666666</v>
      </c>
    </row>
    <row r="146" spans="2:14" ht="15" thickBot="1" x14ac:dyDescent="0.25">
      <c r="B146" s="4" t="s">
        <v>74</v>
      </c>
      <c r="C146" s="10">
        <v>3</v>
      </c>
      <c r="D146" s="10">
        <v>0</v>
      </c>
      <c r="E146" s="10">
        <v>9</v>
      </c>
      <c r="F146" s="10">
        <v>12</v>
      </c>
      <c r="G146" s="10">
        <v>2</v>
      </c>
      <c r="H146" s="10">
        <v>0</v>
      </c>
      <c r="I146" s="10">
        <v>3</v>
      </c>
      <c r="J146" s="10">
        <v>5</v>
      </c>
      <c r="K146" s="6">
        <f t="shared" si="16"/>
        <v>-0.33333333333333331</v>
      </c>
      <c r="L146" s="6" t="str">
        <f t="shared" si="15"/>
        <v>-</v>
      </c>
      <c r="M146" s="6">
        <f t="shared" si="15"/>
        <v>-0.66666666666666663</v>
      </c>
      <c r="N146" s="6">
        <f t="shared" si="15"/>
        <v>-0.58333333333333337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48</v>
      </c>
      <c r="D148" s="10">
        <v>0</v>
      </c>
      <c r="E148" s="10">
        <v>22</v>
      </c>
      <c r="F148" s="10">
        <v>70</v>
      </c>
      <c r="G148" s="10">
        <v>67</v>
      </c>
      <c r="H148" s="10">
        <v>0</v>
      </c>
      <c r="I148" s="10">
        <v>24</v>
      </c>
      <c r="J148" s="10">
        <v>91</v>
      </c>
      <c r="K148" s="6"/>
      <c r="L148" s="6"/>
      <c r="M148" s="6"/>
      <c r="N148" s="6"/>
    </row>
    <row r="149" spans="2:14" ht="29.25" thickBot="1" x14ac:dyDescent="0.25">
      <c r="B149" s="7" t="s">
        <v>76</v>
      </c>
      <c r="C149" s="6">
        <f t="shared" ref="C149:J150" si="17">IF(C143=0,"-",(C143/(C143+C145)))</f>
        <v>0.67441860465116277</v>
      </c>
      <c r="D149" s="6" t="str">
        <f t="shared" si="17"/>
        <v>-</v>
      </c>
      <c r="E149" s="6">
        <f t="shared" si="17"/>
        <v>0.23076923076923078</v>
      </c>
      <c r="F149" s="6">
        <f t="shared" si="17"/>
        <v>0.5714285714285714</v>
      </c>
      <c r="G149" s="6">
        <f t="shared" si="17"/>
        <v>0.84615384615384615</v>
      </c>
      <c r="H149" s="6" t="str">
        <f t="shared" si="17"/>
        <v>-</v>
      </c>
      <c r="I149" s="6">
        <f t="shared" si="17"/>
        <v>0.14285714285714285</v>
      </c>
      <c r="J149" s="6">
        <f t="shared" si="17"/>
        <v>0.67441860465116277</v>
      </c>
      <c r="K149" s="6">
        <f>IF(OR(C149="-",G149="-"),"-",(G149-C149)/C149)</f>
        <v>0.25464190981432366</v>
      </c>
      <c r="L149" s="6" t="str">
        <f t="shared" ref="L149:N150" si="18">IF(OR(D149="-",H149="-"),"-",(H149-D149)/D149)</f>
        <v>-</v>
      </c>
      <c r="M149" s="6">
        <f t="shared" si="18"/>
        <v>-0.38095238095238104</v>
      </c>
      <c r="N149" s="6">
        <f t="shared" si="18"/>
        <v>0.1802325581395349</v>
      </c>
    </row>
    <row r="150" spans="2:14" ht="29.25" thickBot="1" x14ac:dyDescent="0.25">
      <c r="B150" s="7" t="s">
        <v>77</v>
      </c>
      <c r="C150" s="6">
        <f t="shared" si="17"/>
        <v>0.4</v>
      </c>
      <c r="D150" s="6" t="str">
        <f t="shared" si="17"/>
        <v>-</v>
      </c>
      <c r="E150" s="6" t="str">
        <f t="shared" si="17"/>
        <v>-</v>
      </c>
      <c r="F150" s="6">
        <f t="shared" si="17"/>
        <v>0.14285714285714285</v>
      </c>
      <c r="G150" s="6" t="str">
        <f t="shared" si="17"/>
        <v>-</v>
      </c>
      <c r="H150" s="6" t="str">
        <f t="shared" si="17"/>
        <v>-</v>
      </c>
      <c r="I150" s="6" t="str">
        <f t="shared" si="17"/>
        <v>-</v>
      </c>
      <c r="J150" s="6" t="str">
        <f t="shared" si="17"/>
        <v>-</v>
      </c>
      <c r="K150" s="6" t="str">
        <f>IF(OR(C150="-",G150="-"),"-",(G150-C150)/C150)</f>
        <v>-</v>
      </c>
      <c r="L150" s="6" t="str">
        <f t="shared" si="18"/>
        <v>-</v>
      </c>
      <c r="M150" s="6" t="str">
        <f t="shared" si="18"/>
        <v>-</v>
      </c>
      <c r="N150" s="6" t="str">
        <f t="shared" si="18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42</v>
      </c>
      <c r="D157" s="19">
        <v>61</v>
      </c>
      <c r="E157" s="18">
        <f>IF(C157=0,"-",(D157-C157)/C157)</f>
        <v>0.45238095238095238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5</v>
      </c>
      <c r="D158" s="19">
        <v>5</v>
      </c>
      <c r="E158" s="18">
        <f t="shared" ref="E158:E159" si="19">IF(C158=0,"-",(D158-C158)/C158)</f>
        <v>0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1</v>
      </c>
      <c r="E159" s="18" t="str">
        <f t="shared" si="19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0.8936170212765957</v>
      </c>
      <c r="D160" s="18">
        <f>IF(D157=0,"-",D157/(D157+D158+D159))</f>
        <v>0.91044776119402981</v>
      </c>
      <c r="E160" s="18">
        <f>IF(OR(C160="-",D160="-"),"-",(D160-C160)/C160)</f>
        <v>1.8834399431414364E-2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4</v>
      </c>
      <c r="D166" s="5">
        <v>1</v>
      </c>
      <c r="E166" s="6">
        <f>IF(C166=0,"-",(D166-C166)/C166)</f>
        <v>-0.75</v>
      </c>
    </row>
    <row r="167" spans="2:14" ht="20.100000000000001" customHeight="1" thickBot="1" x14ac:dyDescent="0.25">
      <c r="B167" s="4" t="s">
        <v>41</v>
      </c>
      <c r="C167" s="5">
        <v>4</v>
      </c>
      <c r="D167" s="5">
        <v>1</v>
      </c>
      <c r="E167" s="6">
        <f t="shared" ref="E167:E168" si="20">IF(C167=0,"-",(D167-C167)/C167)</f>
        <v>-0.75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0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1">IF(OR(C169="-",D169="-"),"-",(D169-C169)/C169)</f>
        <v>0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1</v>
      </c>
      <c r="E170" s="6">
        <f t="shared" si="21"/>
        <v>0</v>
      </c>
    </row>
    <row r="171" spans="2:14" ht="20.100000000000001" customHeight="1" thickBot="1" x14ac:dyDescent="0.25">
      <c r="B171" s="4" t="s">
        <v>40</v>
      </c>
      <c r="C171" s="6" t="s">
        <v>105</v>
      </c>
      <c r="D171" s="6" t="s">
        <v>105</v>
      </c>
      <c r="E171" s="6" t="str">
        <f t="shared" si="21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2</v>
      </c>
      <c r="D178" s="5">
        <v>1</v>
      </c>
      <c r="E178" s="6">
        <f>IF(C178=0,"-",(D178-C178)/C178)</f>
        <v>-0.5</v>
      </c>
      <c r="H178" s="13"/>
    </row>
    <row r="179" spans="2:8" ht="15" thickBot="1" x14ac:dyDescent="0.25">
      <c r="B179" s="4" t="s">
        <v>43</v>
      </c>
      <c r="C179" s="5">
        <v>0</v>
      </c>
      <c r="D179" s="5">
        <v>0</v>
      </c>
      <c r="E179" s="6" t="str">
        <f t="shared" ref="E179:E185" si="22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1</v>
      </c>
      <c r="E180" s="6" t="str">
        <f t="shared" si="22"/>
        <v>-</v>
      </c>
      <c r="H180" s="13"/>
    </row>
    <row r="181" spans="2:8" ht="15" thickBot="1" x14ac:dyDescent="0.25">
      <c r="B181" s="4" t="s">
        <v>78</v>
      </c>
      <c r="C181" s="5">
        <v>2</v>
      </c>
      <c r="D181" s="5">
        <v>0</v>
      </c>
      <c r="E181" s="6">
        <f t="shared" si="22"/>
        <v>-1</v>
      </c>
      <c r="H181" s="13"/>
    </row>
    <row r="182" spans="2:8" ht="15" thickBot="1" x14ac:dyDescent="0.25">
      <c r="B182" s="15" t="s">
        <v>79</v>
      </c>
      <c r="C182" s="5">
        <v>73</v>
      </c>
      <c r="D182" s="5">
        <v>99</v>
      </c>
      <c r="E182" s="6">
        <f t="shared" si="22"/>
        <v>0.35616438356164382</v>
      </c>
      <c r="H182" s="13"/>
    </row>
    <row r="183" spans="2:8" ht="15" thickBot="1" x14ac:dyDescent="0.25">
      <c r="B183" s="4" t="s">
        <v>47</v>
      </c>
      <c r="C183" s="5">
        <v>50</v>
      </c>
      <c r="D183" s="5">
        <v>80</v>
      </c>
      <c r="E183" s="6">
        <f t="shared" si="22"/>
        <v>0.6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2"/>
        <v>-</v>
      </c>
      <c r="H184" s="13"/>
    </row>
    <row r="185" spans="2:8" ht="15" thickBot="1" x14ac:dyDescent="0.25">
      <c r="B185" s="4" t="s">
        <v>80</v>
      </c>
      <c r="C185" s="5">
        <v>23</v>
      </c>
      <c r="D185" s="5">
        <v>19</v>
      </c>
      <c r="E185" s="6">
        <f t="shared" si="22"/>
        <v>-0.17391304347826086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7</v>
      </c>
      <c r="D197" s="5">
        <v>11</v>
      </c>
      <c r="E197" s="6">
        <f t="shared" ref="E197:E200" si="23">IF(C197=0,"-",(D197-C197)/C197)</f>
        <v>0.5714285714285714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3"/>
        <v>-</v>
      </c>
    </row>
    <row r="199" spans="2:5" ht="15" thickBot="1" x14ac:dyDescent="0.25">
      <c r="B199" s="4" t="s">
        <v>84</v>
      </c>
      <c r="C199" s="5">
        <v>7</v>
      </c>
      <c r="D199" s="5">
        <v>11</v>
      </c>
      <c r="E199" s="6">
        <f t="shared" si="23"/>
        <v>0.5714285714285714</v>
      </c>
    </row>
    <row r="200" spans="2:5" ht="15" thickBot="1" x14ac:dyDescent="0.25">
      <c r="B200" s="4" t="s">
        <v>85</v>
      </c>
      <c r="C200" s="5">
        <v>5</v>
      </c>
      <c r="D200" s="5">
        <v>8</v>
      </c>
      <c r="E200" s="6">
        <f t="shared" si="23"/>
        <v>0.6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4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7</v>
      </c>
      <c r="D208" s="5">
        <v>11</v>
      </c>
      <c r="E208" s="6">
        <f t="shared" si="24"/>
        <v>0.5714285714285714</v>
      </c>
    </row>
    <row r="209" spans="2:5" ht="20.100000000000001" customHeight="1" thickBot="1" x14ac:dyDescent="0.25">
      <c r="B209" s="17" t="s">
        <v>86</v>
      </c>
      <c r="C209" s="5">
        <v>4</v>
      </c>
      <c r="D209" s="5">
        <v>9</v>
      </c>
      <c r="E209" s="6">
        <f t="shared" si="24"/>
        <v>1.25</v>
      </c>
    </row>
    <row r="210" spans="2:5" ht="20.100000000000001" customHeight="1" thickBot="1" x14ac:dyDescent="0.25">
      <c r="B210" s="17" t="s">
        <v>87</v>
      </c>
      <c r="C210" s="5">
        <v>3</v>
      </c>
      <c r="D210" s="5">
        <v>2</v>
      </c>
      <c r="E210" s="6">
        <f t="shared" si="24"/>
        <v>-0.33333333333333331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5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5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10</v>
      </c>
      <c r="D221" s="5">
        <v>16</v>
      </c>
      <c r="E221" s="6">
        <f t="shared" ref="E221:E223" si="26">IF(C221=0,"-",(D221-C221)/C221)</f>
        <v>0.6</v>
      </c>
    </row>
    <row r="222" spans="2:5" ht="15" thickBot="1" x14ac:dyDescent="0.25">
      <c r="B222" s="16" t="s">
        <v>92</v>
      </c>
      <c r="C222" s="5">
        <v>9</v>
      </c>
      <c r="D222" s="5">
        <v>14</v>
      </c>
      <c r="E222" s="6">
        <f t="shared" si="26"/>
        <v>0.55555555555555558</v>
      </c>
    </row>
    <row r="223" spans="2:5" ht="15" thickBot="1" x14ac:dyDescent="0.25">
      <c r="B223" s="16" t="s">
        <v>93</v>
      </c>
      <c r="C223" s="5">
        <v>20</v>
      </c>
      <c r="D223" s="5">
        <v>16</v>
      </c>
      <c r="E223" s="6">
        <f t="shared" si="26"/>
        <v>-0.2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2024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593</v>
      </c>
      <c r="D14" s="5">
        <v>559</v>
      </c>
      <c r="E14" s="6">
        <f>IF(C14&gt;0,(D14-C14)/C14)</f>
        <v>-5.733558178752108E-2</v>
      </c>
    </row>
    <row r="15" spans="1:5" ht="20.100000000000001" customHeight="1" thickBot="1" x14ac:dyDescent="0.25">
      <c r="B15" s="4" t="s">
        <v>17</v>
      </c>
      <c r="C15" s="5">
        <v>539</v>
      </c>
      <c r="D15" s="5">
        <v>413</v>
      </c>
      <c r="E15" s="6">
        <f t="shared" ref="E15:E25" si="0">IF(C15&gt;0,(D15-C15)/C15)</f>
        <v>-0.23376623376623376</v>
      </c>
    </row>
    <row r="16" spans="1:5" ht="20.100000000000001" customHeight="1" thickBot="1" x14ac:dyDescent="0.25">
      <c r="B16" s="4" t="s">
        <v>18</v>
      </c>
      <c r="C16" s="5">
        <v>409</v>
      </c>
      <c r="D16" s="5">
        <v>296</v>
      </c>
      <c r="E16" s="6">
        <f t="shared" si="0"/>
        <v>-0.27628361858190709</v>
      </c>
    </row>
    <row r="17" spans="2:5" ht="20.100000000000001" customHeight="1" thickBot="1" x14ac:dyDescent="0.25">
      <c r="B17" s="4" t="s">
        <v>19</v>
      </c>
      <c r="C17" s="5">
        <v>130</v>
      </c>
      <c r="D17" s="5">
        <v>117</v>
      </c>
      <c r="E17" s="6">
        <f t="shared" si="0"/>
        <v>-0.1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0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0.24118738404452691</v>
      </c>
      <c r="D20" s="6">
        <f>D17/D15</f>
        <v>0.28329297820823246</v>
      </c>
      <c r="E20" s="6">
        <f t="shared" si="0"/>
        <v>0.17457627118644067</v>
      </c>
    </row>
    <row r="21" spans="2:5" ht="30" customHeight="1" thickBot="1" x14ac:dyDescent="0.25">
      <c r="B21" s="4" t="s">
        <v>23</v>
      </c>
      <c r="C21" s="5">
        <v>86</v>
      </c>
      <c r="D21" s="5">
        <v>53</v>
      </c>
      <c r="E21" s="6">
        <f t="shared" si="0"/>
        <v>-0.38372093023255816</v>
      </c>
    </row>
    <row r="22" spans="2:5" ht="20.100000000000001" customHeight="1" thickBot="1" x14ac:dyDescent="0.25">
      <c r="B22" s="4" t="s">
        <v>24</v>
      </c>
      <c r="C22" s="5">
        <v>61</v>
      </c>
      <c r="D22" s="5">
        <v>33</v>
      </c>
      <c r="E22" s="6">
        <f t="shared" si="0"/>
        <v>-0.45901639344262296</v>
      </c>
    </row>
    <row r="23" spans="2:5" ht="20.100000000000001" customHeight="1" thickBot="1" x14ac:dyDescent="0.25">
      <c r="B23" s="4" t="s">
        <v>25</v>
      </c>
      <c r="C23" s="5">
        <v>25</v>
      </c>
      <c r="D23" s="5">
        <v>20</v>
      </c>
      <c r="E23" s="6">
        <f t="shared" si="0"/>
        <v>-0.2</v>
      </c>
    </row>
    <row r="24" spans="2:5" ht="20.100000000000001" customHeight="1" thickBot="1" x14ac:dyDescent="0.25">
      <c r="B24" s="4" t="s">
        <v>21</v>
      </c>
      <c r="C24" s="6">
        <f>C23/C21</f>
        <v>0.29069767441860467</v>
      </c>
      <c r="D24" s="6">
        <f t="shared" ref="D24" si="1">D23/D21</f>
        <v>0.37735849056603776</v>
      </c>
      <c r="E24" s="6">
        <f t="shared" si="0"/>
        <v>0.29811320754716986</v>
      </c>
    </row>
    <row r="25" spans="2:5" ht="20.100000000000001" customHeight="1" thickBot="1" x14ac:dyDescent="0.25">
      <c r="B25" s="7" t="s">
        <v>26</v>
      </c>
      <c r="C25" s="6">
        <v>0.17773879322284292</v>
      </c>
      <c r="D25" s="6">
        <v>0.13536634130672767</v>
      </c>
      <c r="E25" s="6">
        <f t="shared" si="0"/>
        <v>-0.23839731972856421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127</v>
      </c>
      <c r="D34" s="5">
        <v>109</v>
      </c>
      <c r="E34" s="6">
        <f>IF(C34&gt;0,(D34-C34)/C34,"-")</f>
        <v>-0.14173228346456693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80</v>
      </c>
      <c r="D36" s="5">
        <v>67</v>
      </c>
      <c r="E36" s="6">
        <f t="shared" si="2"/>
        <v>-0.16250000000000001</v>
      </c>
    </row>
    <row r="37" spans="2:5" ht="20.100000000000001" customHeight="1" thickBot="1" x14ac:dyDescent="0.25">
      <c r="B37" s="4" t="s">
        <v>30</v>
      </c>
      <c r="C37" s="5">
        <v>47</v>
      </c>
      <c r="D37" s="5">
        <v>42</v>
      </c>
      <c r="E37" s="6">
        <f t="shared" si="2"/>
        <v>-0.10638297872340426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92</v>
      </c>
      <c r="D44" s="5">
        <v>78</v>
      </c>
      <c r="E44" s="6">
        <f>IF(C44&gt;0,(D44-C44)/C44,"-")</f>
        <v>-0.15217391304347827</v>
      </c>
    </row>
    <row r="45" spans="2:5" ht="20.100000000000001" customHeight="1" thickBot="1" x14ac:dyDescent="0.25">
      <c r="B45" s="4" t="s">
        <v>34</v>
      </c>
      <c r="C45" s="5">
        <v>4</v>
      </c>
      <c r="D45" s="5">
        <v>3</v>
      </c>
      <c r="E45" s="6">
        <f t="shared" ref="E45:E51" si="3">IF(C45&gt;0,(D45-C45)/C45,"-")</f>
        <v>-0.25</v>
      </c>
    </row>
    <row r="46" spans="2:5" ht="20.100000000000001" customHeight="1" thickBot="1" x14ac:dyDescent="0.25">
      <c r="B46" s="4" t="s">
        <v>31</v>
      </c>
      <c r="C46" s="5">
        <v>12</v>
      </c>
      <c r="D46" s="5">
        <v>21</v>
      </c>
      <c r="E46" s="6">
        <f t="shared" si="3"/>
        <v>0.75</v>
      </c>
    </row>
    <row r="47" spans="2:5" ht="20.100000000000001" customHeight="1" thickBot="1" x14ac:dyDescent="0.25">
      <c r="B47" s="4" t="s">
        <v>32</v>
      </c>
      <c r="C47" s="5">
        <v>194</v>
      </c>
      <c r="D47" s="5">
        <v>248</v>
      </c>
      <c r="E47" s="6">
        <f t="shared" si="3"/>
        <v>0.27835051546391754</v>
      </c>
    </row>
    <row r="48" spans="2:5" ht="20.100000000000001" customHeight="1" thickBot="1" x14ac:dyDescent="0.25">
      <c r="B48" s="4" t="s">
        <v>35</v>
      </c>
      <c r="C48" s="5">
        <v>92</v>
      </c>
      <c r="D48" s="5">
        <v>109</v>
      </c>
      <c r="E48" s="6">
        <f t="shared" si="3"/>
        <v>0.18478260869565216</v>
      </c>
    </row>
    <row r="49" spans="2:5" ht="20.100000000000001" customHeight="1" thickBot="1" x14ac:dyDescent="0.25">
      <c r="B49" s="4" t="s">
        <v>67</v>
      </c>
      <c r="C49" s="5">
        <v>60</v>
      </c>
      <c r="D49" s="5">
        <v>38</v>
      </c>
      <c r="E49" s="6">
        <f t="shared" si="3"/>
        <v>-0.36666666666666664</v>
      </c>
    </row>
    <row r="50" spans="2:5" ht="20.100000000000001" customHeight="1" collapsed="1" thickBot="1" x14ac:dyDescent="0.25">
      <c r="B50" s="4" t="s">
        <v>36</v>
      </c>
      <c r="C50" s="6">
        <f>C44/(C44+C45)</f>
        <v>0.95833333333333337</v>
      </c>
      <c r="D50" s="6">
        <f>D44/(D44+D45)</f>
        <v>0.96296296296296291</v>
      </c>
      <c r="E50" s="6">
        <f t="shared" si="3"/>
        <v>4.8309178743960405E-3</v>
      </c>
    </row>
    <row r="51" spans="2:5" ht="20.100000000000001" customHeight="1" thickBot="1" x14ac:dyDescent="0.25">
      <c r="B51" s="4" t="s">
        <v>37</v>
      </c>
      <c r="C51" s="6">
        <f>C47/(C46+C47)</f>
        <v>0.94174757281553401</v>
      </c>
      <c r="D51" s="6">
        <f t="shared" ref="D51" si="4">D47/(D46+D47)</f>
        <v>0.92193308550185871</v>
      </c>
      <c r="E51" s="6">
        <f t="shared" si="3"/>
        <v>-2.1040125704211914E-2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96</v>
      </c>
      <c r="D58" s="5">
        <v>81</v>
      </c>
      <c r="E58" s="6">
        <f>IF(C58&gt;0,(D58-C58)/C58,"-")</f>
        <v>-0.15625</v>
      </c>
    </row>
    <row r="59" spans="2:5" ht="20.100000000000001" customHeight="1" thickBot="1" x14ac:dyDescent="0.25">
      <c r="B59" s="4" t="s">
        <v>41</v>
      </c>
      <c r="C59" s="5">
        <v>71</v>
      </c>
      <c r="D59" s="5">
        <v>57</v>
      </c>
      <c r="E59" s="6">
        <f t="shared" ref="E59:E63" si="5">IF(C59&gt;0,(D59-C59)/C59,"-")</f>
        <v>-0.19718309859154928</v>
      </c>
    </row>
    <row r="60" spans="2:5" ht="20.100000000000001" customHeight="1" thickBot="1" x14ac:dyDescent="0.25">
      <c r="B60" s="4" t="s">
        <v>42</v>
      </c>
      <c r="C60" s="5">
        <v>21</v>
      </c>
      <c r="D60" s="5">
        <v>21</v>
      </c>
      <c r="E60" s="6">
        <f t="shared" si="5"/>
        <v>0</v>
      </c>
    </row>
    <row r="61" spans="2:5" ht="20.100000000000001" customHeight="1" collapsed="1" thickBot="1" x14ac:dyDescent="0.25">
      <c r="B61" s="4" t="s">
        <v>98</v>
      </c>
      <c r="C61" s="6">
        <f>(C59+C60)/C58</f>
        <v>0.95833333333333337</v>
      </c>
      <c r="D61" s="6">
        <f>(D59+D60)/D58</f>
        <v>0.96296296296296291</v>
      </c>
      <c r="E61" s="6">
        <f t="shared" si="5"/>
        <v>4.8309178743960405E-3</v>
      </c>
    </row>
    <row r="62" spans="2:5" ht="20.100000000000001" customHeight="1" thickBot="1" x14ac:dyDescent="0.25">
      <c r="B62" s="4" t="s">
        <v>39</v>
      </c>
      <c r="C62" s="6">
        <v>0.94666666666666666</v>
      </c>
      <c r="D62" s="6">
        <v>0.95</v>
      </c>
      <c r="E62" s="6">
        <f t="shared" si="5"/>
        <v>3.5211267605633444E-3</v>
      </c>
    </row>
    <row r="63" spans="2:5" ht="20.100000000000001" customHeight="1" thickBot="1" x14ac:dyDescent="0.25">
      <c r="B63" s="4" t="s">
        <v>40</v>
      </c>
      <c r="C63" s="6">
        <v>1</v>
      </c>
      <c r="D63" s="6">
        <v>1</v>
      </c>
      <c r="E63" s="6">
        <f t="shared" si="5"/>
        <v>0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656</v>
      </c>
      <c r="D70" s="5">
        <v>604</v>
      </c>
      <c r="E70" s="6">
        <f>IF(C70&gt;0,(D70-C70)/C70,"-")</f>
        <v>-7.926829268292683E-2</v>
      </c>
    </row>
    <row r="71" spans="2:5" ht="20.100000000000001" customHeight="1" thickBot="1" x14ac:dyDescent="0.25">
      <c r="B71" s="4" t="s">
        <v>45</v>
      </c>
      <c r="C71" s="5">
        <v>253</v>
      </c>
      <c r="D71" s="5">
        <v>173</v>
      </c>
      <c r="E71" s="6">
        <f t="shared" ref="E71:E77" si="6">IF(C71&gt;0,(D71-C71)/C71,"-")</f>
        <v>-0.31620553359683795</v>
      </c>
    </row>
    <row r="72" spans="2:5" ht="20.100000000000001" customHeight="1" thickBot="1" x14ac:dyDescent="0.25">
      <c r="B72" s="4" t="s">
        <v>43</v>
      </c>
      <c r="C72" s="5">
        <v>0</v>
      </c>
      <c r="D72" s="5">
        <v>2</v>
      </c>
      <c r="E72" s="6" t="str">
        <f t="shared" si="6"/>
        <v>-</v>
      </c>
    </row>
    <row r="73" spans="2:5" ht="20.100000000000001" customHeight="1" thickBot="1" x14ac:dyDescent="0.25">
      <c r="B73" s="4" t="s">
        <v>46</v>
      </c>
      <c r="C73" s="5">
        <v>283</v>
      </c>
      <c r="D73" s="5">
        <v>335</v>
      </c>
      <c r="E73" s="6">
        <f t="shared" si="6"/>
        <v>0.18374558303886926</v>
      </c>
    </row>
    <row r="74" spans="2:5" ht="20.100000000000001" customHeight="1" thickBot="1" x14ac:dyDescent="0.25">
      <c r="B74" s="4" t="s">
        <v>47</v>
      </c>
      <c r="C74" s="5">
        <v>107</v>
      </c>
      <c r="D74" s="5">
        <v>76</v>
      </c>
      <c r="E74" s="6">
        <f t="shared" si="6"/>
        <v>-0.28971962616822428</v>
      </c>
    </row>
    <row r="75" spans="2:5" ht="20.100000000000001" customHeight="1" thickBot="1" x14ac:dyDescent="0.25">
      <c r="B75" s="4" t="s">
        <v>48</v>
      </c>
      <c r="C75" s="5">
        <v>13</v>
      </c>
      <c r="D75" s="5">
        <v>18</v>
      </c>
      <c r="E75" s="6">
        <f t="shared" si="6"/>
        <v>0.38461538461538464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14</v>
      </c>
      <c r="D90" s="5">
        <v>57</v>
      </c>
      <c r="E90" s="6">
        <f>IF(C90&gt;0,(D90-C90)/C90,"-")</f>
        <v>3.0714285714285716</v>
      </c>
    </row>
    <row r="91" spans="2:5" ht="29.25" thickBot="1" x14ac:dyDescent="0.25">
      <c r="B91" s="4" t="s">
        <v>52</v>
      </c>
      <c r="C91" s="5">
        <v>6</v>
      </c>
      <c r="D91" s="5">
        <v>23</v>
      </c>
      <c r="E91" s="6">
        <f t="shared" ref="E91:E93" si="7">IF(C91&gt;0,(D91-C91)/C91,"-")</f>
        <v>2.8333333333333335</v>
      </c>
    </row>
    <row r="92" spans="2:5" ht="29.25" customHeight="1" thickBot="1" x14ac:dyDescent="0.25">
      <c r="B92" s="4" t="s">
        <v>53</v>
      </c>
      <c r="C92" s="5">
        <v>11</v>
      </c>
      <c r="D92" s="5">
        <v>35</v>
      </c>
      <c r="E92" s="6">
        <f t="shared" si="7"/>
        <v>2.1818181818181817</v>
      </c>
    </row>
    <row r="93" spans="2:5" ht="29.25" customHeight="1" thickBot="1" x14ac:dyDescent="0.25">
      <c r="B93" s="4" t="s">
        <v>54</v>
      </c>
      <c r="C93" s="6">
        <f>(C90+C91)/(C90+C91+C92)</f>
        <v>0.64516129032258063</v>
      </c>
      <c r="D93" s="6">
        <f>(D90+D91)/(D90+D91+D92)</f>
        <v>0.69565217391304346</v>
      </c>
      <c r="E93" s="6">
        <f t="shared" si="7"/>
        <v>7.8260869565217397E-2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31</v>
      </c>
      <c r="D100" s="5">
        <v>115</v>
      </c>
      <c r="E100" s="6">
        <f>IF(C100&gt;0,(D100-C100)/C100,"-")</f>
        <v>2.7096774193548385</v>
      </c>
    </row>
    <row r="101" spans="2:5" ht="20.100000000000001" customHeight="1" thickBot="1" x14ac:dyDescent="0.25">
      <c r="B101" s="4" t="s">
        <v>41</v>
      </c>
      <c r="C101" s="5">
        <v>13</v>
      </c>
      <c r="D101" s="5">
        <v>65</v>
      </c>
      <c r="E101" s="6">
        <f t="shared" ref="E101:E105" si="8">IF(C101&gt;0,(D101-C101)/C101,"-")</f>
        <v>4</v>
      </c>
    </row>
    <row r="102" spans="2:5" ht="20.100000000000001" customHeight="1" thickBot="1" x14ac:dyDescent="0.25">
      <c r="B102" s="4" t="s">
        <v>42</v>
      </c>
      <c r="C102" s="5">
        <v>7</v>
      </c>
      <c r="D102" s="5">
        <v>15</v>
      </c>
      <c r="E102" s="6">
        <f t="shared" si="8"/>
        <v>1.1428571428571428</v>
      </c>
    </row>
    <row r="103" spans="2:5" ht="20.100000000000001" customHeight="1" thickBot="1" x14ac:dyDescent="0.25">
      <c r="B103" s="4" t="s">
        <v>98</v>
      </c>
      <c r="C103" s="6">
        <f>(C101+C102)/C100</f>
        <v>0.64516129032258063</v>
      </c>
      <c r="D103" s="6">
        <f>(D101+D102)/D100</f>
        <v>0.69565217391304346</v>
      </c>
      <c r="E103" s="6">
        <f t="shared" si="8"/>
        <v>7.8260869565217397E-2</v>
      </c>
    </row>
    <row r="104" spans="2:5" ht="20.100000000000001" customHeight="1" thickBot="1" x14ac:dyDescent="0.25">
      <c r="B104" s="4" t="s">
        <v>39</v>
      </c>
      <c r="C104" s="6">
        <v>0.65</v>
      </c>
      <c r="D104" s="6">
        <v>0.69892473118279574</v>
      </c>
      <c r="E104" s="6">
        <f t="shared" si="8"/>
        <v>7.5268817204301106E-2</v>
      </c>
    </row>
    <row r="105" spans="2:5" ht="20.100000000000001" customHeight="1" thickBot="1" x14ac:dyDescent="0.25">
      <c r="B105" s="4" t="s">
        <v>40</v>
      </c>
      <c r="C105" s="6">
        <v>0.63636363636363635</v>
      </c>
      <c r="D105" s="6">
        <v>0.68181818181818177</v>
      </c>
      <c r="E105" s="6">
        <f t="shared" si="8"/>
        <v>7.1428571428571369E-2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130</v>
      </c>
      <c r="D112" s="5">
        <v>107</v>
      </c>
      <c r="E112" s="6">
        <f>IF(C112&gt;0,(D112-C112)/C112,"-")</f>
        <v>-0.17692307692307693</v>
      </c>
    </row>
    <row r="113" spans="2:14" ht="15" thickBot="1" x14ac:dyDescent="0.25">
      <c r="B113" s="4" t="s">
        <v>56</v>
      </c>
      <c r="C113" s="5">
        <v>48</v>
      </c>
      <c r="D113" s="5">
        <v>44</v>
      </c>
      <c r="E113" s="6">
        <f t="shared" ref="E113:E114" si="9">IF(C113&gt;0,(D113-C113)/C113,"-")</f>
        <v>-8.3333333333333329E-2</v>
      </c>
    </row>
    <row r="114" spans="2:14" ht="15" thickBot="1" x14ac:dyDescent="0.25">
      <c r="B114" s="4" t="s">
        <v>57</v>
      </c>
      <c r="C114" s="5">
        <v>82</v>
      </c>
      <c r="D114" s="5">
        <v>63</v>
      </c>
      <c r="E114" s="6">
        <f t="shared" si="9"/>
        <v>-0.23170731707317074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6" t="str">
        <f t="shared" si="11"/>
        <v>-</v>
      </c>
      <c r="L133" s="6" t="str">
        <f t="shared" si="10"/>
        <v>-</v>
      </c>
      <c r="M133" s="6" t="str">
        <f t="shared" si="10"/>
        <v>-</v>
      </c>
      <c r="N133" s="6" t="str">
        <f t="shared" si="10"/>
        <v>-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3</v>
      </c>
      <c r="D143" s="10">
        <v>0</v>
      </c>
      <c r="E143" s="10">
        <v>0</v>
      </c>
      <c r="F143" s="10">
        <v>3</v>
      </c>
      <c r="G143" s="10">
        <v>0</v>
      </c>
      <c r="H143" s="10">
        <v>0</v>
      </c>
      <c r="I143" s="10">
        <v>0</v>
      </c>
      <c r="J143" s="10">
        <v>0</v>
      </c>
      <c r="K143" s="6">
        <f>IF(C143=0,"-",(G143-C143)/C143)</f>
        <v>-1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-1</v>
      </c>
    </row>
    <row r="144" spans="2:14" ht="15" thickBot="1" x14ac:dyDescent="0.25">
      <c r="B144" s="4" t="s">
        <v>72</v>
      </c>
      <c r="C144" s="10">
        <v>4</v>
      </c>
      <c r="D144" s="10">
        <v>0</v>
      </c>
      <c r="E144" s="10">
        <v>1</v>
      </c>
      <c r="F144" s="10">
        <v>5</v>
      </c>
      <c r="G144" s="10">
        <v>0</v>
      </c>
      <c r="H144" s="10">
        <v>0</v>
      </c>
      <c r="I144" s="10">
        <v>0</v>
      </c>
      <c r="J144" s="10">
        <v>0</v>
      </c>
      <c r="K144" s="6">
        <f t="shared" ref="K144:K147" si="16">IF(C144=0,"-",(G144-C144)/C144)</f>
        <v>-1</v>
      </c>
      <c r="L144" s="6" t="str">
        <f t="shared" si="15"/>
        <v>-</v>
      </c>
      <c r="M144" s="6">
        <f t="shared" si="15"/>
        <v>-1</v>
      </c>
      <c r="N144" s="6">
        <f t="shared" si="15"/>
        <v>-1</v>
      </c>
    </row>
    <row r="145" spans="2:14" ht="15" thickBot="1" x14ac:dyDescent="0.25">
      <c r="B145" s="4" t="s">
        <v>73</v>
      </c>
      <c r="C145" s="10">
        <v>17</v>
      </c>
      <c r="D145" s="10">
        <v>0</v>
      </c>
      <c r="E145" s="10">
        <v>0</v>
      </c>
      <c r="F145" s="10">
        <v>17</v>
      </c>
      <c r="G145" s="10">
        <v>23</v>
      </c>
      <c r="H145" s="10">
        <v>0</v>
      </c>
      <c r="I145" s="10">
        <v>1</v>
      </c>
      <c r="J145" s="10">
        <v>24</v>
      </c>
      <c r="K145" s="6">
        <f t="shared" si="16"/>
        <v>0.35294117647058826</v>
      </c>
      <c r="L145" s="6" t="str">
        <f t="shared" si="15"/>
        <v>-</v>
      </c>
      <c r="M145" s="6" t="str">
        <f t="shared" si="15"/>
        <v>-</v>
      </c>
      <c r="N145" s="6">
        <f t="shared" si="15"/>
        <v>0.41176470588235292</v>
      </c>
    </row>
    <row r="146" spans="2:14" ht="15" thickBot="1" x14ac:dyDescent="0.25">
      <c r="B146" s="4" t="s">
        <v>74</v>
      </c>
      <c r="C146" s="10">
        <v>2</v>
      </c>
      <c r="D146" s="10">
        <v>0</v>
      </c>
      <c r="E146" s="10">
        <v>1</v>
      </c>
      <c r="F146" s="10">
        <v>3</v>
      </c>
      <c r="G146" s="10">
        <v>3</v>
      </c>
      <c r="H146" s="10">
        <v>0</v>
      </c>
      <c r="I146" s="10">
        <v>0</v>
      </c>
      <c r="J146" s="10">
        <v>3</v>
      </c>
      <c r="K146" s="6">
        <f t="shared" si="16"/>
        <v>0.5</v>
      </c>
      <c r="L146" s="6" t="str">
        <f t="shared" si="15"/>
        <v>-</v>
      </c>
      <c r="M146" s="6">
        <f t="shared" si="15"/>
        <v>-1</v>
      </c>
      <c r="N146" s="6">
        <f t="shared" si="15"/>
        <v>0</v>
      </c>
    </row>
    <row r="147" spans="2:14" ht="15" thickBot="1" x14ac:dyDescent="0.25">
      <c r="B147" s="4" t="s">
        <v>75</v>
      </c>
      <c r="C147" s="10">
        <v>1</v>
      </c>
      <c r="D147" s="10">
        <v>0</v>
      </c>
      <c r="E147" s="10">
        <v>0</v>
      </c>
      <c r="F147" s="10">
        <v>1</v>
      </c>
      <c r="G147" s="10">
        <v>0</v>
      </c>
      <c r="H147" s="10">
        <v>0</v>
      </c>
      <c r="I147" s="10">
        <v>0</v>
      </c>
      <c r="J147" s="10">
        <v>0</v>
      </c>
      <c r="K147" s="6">
        <f t="shared" si="16"/>
        <v>-1</v>
      </c>
      <c r="L147" s="6" t="str">
        <f t="shared" si="15"/>
        <v>-</v>
      </c>
      <c r="M147" s="6" t="str">
        <f t="shared" si="15"/>
        <v>-</v>
      </c>
      <c r="N147" s="6">
        <f t="shared" si="15"/>
        <v>-1</v>
      </c>
    </row>
    <row r="148" spans="2:14" ht="15" thickBot="1" x14ac:dyDescent="0.25">
      <c r="B148" s="7" t="s">
        <v>68</v>
      </c>
      <c r="C148" s="10">
        <v>27</v>
      </c>
      <c r="D148" s="10">
        <v>0</v>
      </c>
      <c r="E148" s="10">
        <v>2</v>
      </c>
      <c r="F148" s="10">
        <v>29</v>
      </c>
      <c r="G148" s="10">
        <v>26</v>
      </c>
      <c r="H148" s="10">
        <v>0</v>
      </c>
      <c r="I148" s="10">
        <v>1</v>
      </c>
      <c r="J148" s="10">
        <v>27</v>
      </c>
      <c r="K148" s="6">
        <f t="shared" ref="K148" si="17">IF(C148=0,"-",(G148-C148)/C148)</f>
        <v>-3.7037037037037035E-2</v>
      </c>
      <c r="L148" s="6" t="str">
        <f t="shared" ref="L148" si="18">IF(D148=0,"-",(H148-D148)/D148)</f>
        <v>-</v>
      </c>
      <c r="M148" s="6">
        <f t="shared" ref="M148" si="19">IF(E148=0,"-",(I148-E148)/E148)</f>
        <v>-0.5</v>
      </c>
      <c r="N148" s="6">
        <f t="shared" ref="N148" si="20">IF(F148=0,"-",(J148-F148)/F148)</f>
        <v>-6.8965517241379309E-2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0.15</v>
      </c>
      <c r="D149" s="6" t="str">
        <f t="shared" si="21"/>
        <v>-</v>
      </c>
      <c r="E149" s="6" t="str">
        <f t="shared" si="21"/>
        <v>-</v>
      </c>
      <c r="F149" s="6">
        <f t="shared" si="21"/>
        <v>0.15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>
        <f t="shared" si="21"/>
        <v>0.66666666666666663</v>
      </c>
      <c r="D150" s="6" t="str">
        <f t="shared" si="21"/>
        <v>-</v>
      </c>
      <c r="E150" s="6">
        <f t="shared" si="21"/>
        <v>0.5</v>
      </c>
      <c r="F150" s="6">
        <f t="shared" si="21"/>
        <v>0.625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18</v>
      </c>
      <c r="D157" s="19">
        <v>21</v>
      </c>
      <c r="E157" s="18">
        <f>IF(C157=0,"-",(D157-C157)/C157)</f>
        <v>0.16666666666666666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8</v>
      </c>
      <c r="D158" s="19">
        <v>5</v>
      </c>
      <c r="E158" s="18">
        <f t="shared" ref="E158:E159" si="23">IF(C158=0,"-",(D158-C158)/C158)</f>
        <v>-0.375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</v>
      </c>
      <c r="D159" s="19">
        <v>0</v>
      </c>
      <c r="E159" s="18">
        <f t="shared" si="23"/>
        <v>-1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0.66666666666666663</v>
      </c>
      <c r="D160" s="18">
        <f>IF(D157=0,"-",D157/(D157+D158+D159))</f>
        <v>0.80769230769230771</v>
      </c>
      <c r="E160" s="18">
        <f>IF(OR(C160="-",D160="-"),"-",(D160-C160)/C160)</f>
        <v>0.21153846153846162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0</v>
      </c>
      <c r="D166" s="5">
        <v>0</v>
      </c>
      <c r="E166" s="6" t="str">
        <f>IF(C166=0,"-",(D166-C166)/C166)</f>
        <v>-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0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 t="str">
        <f>IF(C166=0,"-",(C167+C168)/C166)</f>
        <v>-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 t="s">
        <v>105</v>
      </c>
      <c r="D170" s="6" t="s">
        <v>105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105</v>
      </c>
      <c r="D171" s="6" t="s">
        <v>105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0</v>
      </c>
      <c r="D178" s="5">
        <v>0</v>
      </c>
      <c r="E178" s="6" t="str">
        <f>IF(C178=0,"-",(D178-C178)/C178)</f>
        <v>-</v>
      </c>
      <c r="H178" s="13"/>
    </row>
    <row r="179" spans="2:8" ht="15" thickBot="1" x14ac:dyDescent="0.25">
      <c r="B179" s="4" t="s">
        <v>43</v>
      </c>
      <c r="C179" s="5">
        <v>0</v>
      </c>
      <c r="D179" s="5">
        <v>0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31</v>
      </c>
      <c r="D182" s="5">
        <v>34</v>
      </c>
      <c r="E182" s="6">
        <f t="shared" si="26"/>
        <v>9.6774193548387094E-2</v>
      </c>
      <c r="H182" s="13"/>
    </row>
    <row r="183" spans="2:8" ht="15" thickBot="1" x14ac:dyDescent="0.25">
      <c r="B183" s="4" t="s">
        <v>47</v>
      </c>
      <c r="C183" s="5">
        <v>28</v>
      </c>
      <c r="D183" s="5">
        <v>34</v>
      </c>
      <c r="E183" s="6">
        <f t="shared" si="26"/>
        <v>0.21428571428571427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3</v>
      </c>
      <c r="D185" s="5">
        <v>0</v>
      </c>
      <c r="E185" s="6">
        <f t="shared" si="26"/>
        <v>-1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1</v>
      </c>
      <c r="D197" s="5">
        <v>0</v>
      </c>
      <c r="E197" s="6">
        <f t="shared" ref="E197:E200" si="27">IF(C197=0,"-",(D197-C197)/C197)</f>
        <v>-1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1</v>
      </c>
      <c r="D199" s="5">
        <v>0</v>
      </c>
      <c r="E199" s="6">
        <f t="shared" si="27"/>
        <v>-1</v>
      </c>
    </row>
    <row r="200" spans="2:5" ht="15" thickBot="1" x14ac:dyDescent="0.25">
      <c r="B200" s="4" t="s">
        <v>85</v>
      </c>
      <c r="C200" s="5">
        <v>1</v>
      </c>
      <c r="D200" s="5">
        <v>0</v>
      </c>
      <c r="E200" s="6">
        <f t="shared" si="27"/>
        <v>-1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</v>
      </c>
      <c r="D208" s="5">
        <v>0</v>
      </c>
      <c r="E208" s="6">
        <f t="shared" si="28"/>
        <v>-1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0</v>
      </c>
      <c r="E209" s="6">
        <f t="shared" si="28"/>
        <v>-1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0</v>
      </c>
      <c r="D221" s="5">
        <v>0</v>
      </c>
      <c r="E221" s="6" t="str">
        <f t="shared" ref="E221:E223" si="30">IF(C221=0,"-",(D221-C221)/C221)</f>
        <v>-</v>
      </c>
    </row>
    <row r="222" spans="2:5" ht="15" thickBot="1" x14ac:dyDescent="0.25">
      <c r="B222" s="16" t="s">
        <v>92</v>
      </c>
      <c r="C222" s="5">
        <v>1</v>
      </c>
      <c r="D222" s="5">
        <v>0</v>
      </c>
      <c r="E222" s="6">
        <f t="shared" si="30"/>
        <v>-1</v>
      </c>
    </row>
    <row r="223" spans="2:5" ht="15" thickBot="1" x14ac:dyDescent="0.25">
      <c r="B223" s="16" t="s">
        <v>93</v>
      </c>
      <c r="C223" s="5">
        <v>1</v>
      </c>
      <c r="D223" s="5">
        <v>0</v>
      </c>
      <c r="E223" s="6">
        <f t="shared" si="30"/>
        <v>-1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2024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1584</v>
      </c>
      <c r="D14" s="5">
        <v>1529</v>
      </c>
      <c r="E14" s="6">
        <f>IF(C14&gt;0,(D14-C14)/C14)</f>
        <v>-3.4722222222222224E-2</v>
      </c>
    </row>
    <row r="15" spans="1:5" ht="20.100000000000001" customHeight="1" thickBot="1" x14ac:dyDescent="0.25">
      <c r="B15" s="4" t="s">
        <v>17</v>
      </c>
      <c r="C15" s="5">
        <v>1584</v>
      </c>
      <c r="D15" s="5">
        <v>1447</v>
      </c>
      <c r="E15" s="6">
        <f t="shared" ref="E15:E25" si="0">IF(C15&gt;0,(D15-C15)/C15)</f>
        <v>-8.6489898989898992E-2</v>
      </c>
    </row>
    <row r="16" spans="1:5" ht="20.100000000000001" customHeight="1" thickBot="1" x14ac:dyDescent="0.25">
      <c r="B16" s="4" t="s">
        <v>18</v>
      </c>
      <c r="C16" s="5">
        <v>1091</v>
      </c>
      <c r="D16" s="5">
        <v>1021</v>
      </c>
      <c r="E16" s="6">
        <f t="shared" si="0"/>
        <v>-6.4161319890009172E-2</v>
      </c>
    </row>
    <row r="17" spans="2:5" ht="20.100000000000001" customHeight="1" thickBot="1" x14ac:dyDescent="0.25">
      <c r="B17" s="4" t="s">
        <v>19</v>
      </c>
      <c r="C17" s="5">
        <v>493</v>
      </c>
      <c r="D17" s="5">
        <v>426</v>
      </c>
      <c r="E17" s="6">
        <f t="shared" si="0"/>
        <v>-0.13590263691683571</v>
      </c>
    </row>
    <row r="18" spans="2:5" ht="20.100000000000001" customHeight="1" thickBot="1" x14ac:dyDescent="0.25">
      <c r="B18" s="4" t="s">
        <v>100</v>
      </c>
      <c r="C18" s="5">
        <v>2</v>
      </c>
      <c r="D18" s="5">
        <v>10</v>
      </c>
      <c r="E18" s="6">
        <f>IF(C18=0,"-",(D18-C18)/C18)</f>
        <v>4</v>
      </c>
    </row>
    <row r="19" spans="2:5" ht="20.100000000000001" customHeight="1" thickBot="1" x14ac:dyDescent="0.25">
      <c r="B19" s="4" t="s">
        <v>101</v>
      </c>
      <c r="C19" s="5">
        <v>2</v>
      </c>
      <c r="D19" s="5">
        <v>0</v>
      </c>
      <c r="E19" s="6">
        <f>IF(C19=0,"-",(D19-C19)/C19)</f>
        <v>-1</v>
      </c>
    </row>
    <row r="20" spans="2:5" ht="20.100000000000001" customHeight="1" thickBot="1" x14ac:dyDescent="0.25">
      <c r="B20" s="4" t="s">
        <v>20</v>
      </c>
      <c r="C20" s="6">
        <f>C17/C15</f>
        <v>0.31123737373737376</v>
      </c>
      <c r="D20" s="6">
        <f>D17/D15</f>
        <v>0.29440221147201107</v>
      </c>
      <c r="E20" s="6">
        <f t="shared" si="0"/>
        <v>-5.4091069022990872E-2</v>
      </c>
    </row>
    <row r="21" spans="2:5" ht="30" customHeight="1" thickBot="1" x14ac:dyDescent="0.25">
      <c r="B21" s="4" t="s">
        <v>23</v>
      </c>
      <c r="C21" s="5">
        <v>279</v>
      </c>
      <c r="D21" s="5">
        <v>121</v>
      </c>
      <c r="E21" s="6">
        <f t="shared" si="0"/>
        <v>-0.56630824372759858</v>
      </c>
    </row>
    <row r="22" spans="2:5" ht="20.100000000000001" customHeight="1" thickBot="1" x14ac:dyDescent="0.25">
      <c r="B22" s="4" t="s">
        <v>24</v>
      </c>
      <c r="C22" s="5">
        <v>127</v>
      </c>
      <c r="D22" s="5">
        <v>51</v>
      </c>
      <c r="E22" s="6">
        <f t="shared" si="0"/>
        <v>-0.59842519685039375</v>
      </c>
    </row>
    <row r="23" spans="2:5" ht="20.100000000000001" customHeight="1" thickBot="1" x14ac:dyDescent="0.25">
      <c r="B23" s="4" t="s">
        <v>25</v>
      </c>
      <c r="C23" s="5">
        <v>152</v>
      </c>
      <c r="D23" s="5">
        <v>70</v>
      </c>
      <c r="E23" s="6">
        <f t="shared" si="0"/>
        <v>-0.53947368421052633</v>
      </c>
    </row>
    <row r="24" spans="2:5" ht="20.100000000000001" customHeight="1" thickBot="1" x14ac:dyDescent="0.25">
      <c r="B24" s="4" t="s">
        <v>21</v>
      </c>
      <c r="C24" s="6">
        <f>C23/C21</f>
        <v>0.54480286738351258</v>
      </c>
      <c r="D24" s="6">
        <f t="shared" ref="D24" si="1">D23/D21</f>
        <v>0.57851239669421484</v>
      </c>
      <c r="E24" s="6">
        <f t="shared" si="0"/>
        <v>6.1874728142670588E-2</v>
      </c>
    </row>
    <row r="25" spans="2:5" ht="20.100000000000001" customHeight="1" thickBot="1" x14ac:dyDescent="0.25">
      <c r="B25" s="7" t="s">
        <v>26</v>
      </c>
      <c r="C25" s="6">
        <v>0.1308963258128546</v>
      </c>
      <c r="D25" s="6">
        <v>0.11902852324840109</v>
      </c>
      <c r="E25" s="6">
        <f t="shared" si="0"/>
        <v>-9.0665666058657529E-2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489</v>
      </c>
      <c r="D34" s="5">
        <v>459</v>
      </c>
      <c r="E34" s="6">
        <f>IF(C34&gt;0,(D34-C34)/C34,"-")</f>
        <v>-6.1349693251533742E-2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2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375</v>
      </c>
      <c r="D36" s="5">
        <v>334</v>
      </c>
      <c r="E36" s="6">
        <f t="shared" si="2"/>
        <v>-0.10933333333333334</v>
      </c>
    </row>
    <row r="37" spans="2:5" ht="20.100000000000001" customHeight="1" thickBot="1" x14ac:dyDescent="0.25">
      <c r="B37" s="4" t="s">
        <v>30</v>
      </c>
      <c r="C37" s="5">
        <v>114</v>
      </c>
      <c r="D37" s="5">
        <v>123</v>
      </c>
      <c r="E37" s="6">
        <f t="shared" si="2"/>
        <v>7.8947368421052627E-2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169</v>
      </c>
      <c r="D44" s="5">
        <v>225</v>
      </c>
      <c r="E44" s="6">
        <f>IF(C44&gt;0,(D44-C44)/C44,"-")</f>
        <v>0.33136094674556216</v>
      </c>
    </row>
    <row r="45" spans="2:5" ht="20.100000000000001" customHeight="1" thickBot="1" x14ac:dyDescent="0.25">
      <c r="B45" s="4" t="s">
        <v>34</v>
      </c>
      <c r="C45" s="5">
        <v>23</v>
      </c>
      <c r="D45" s="5">
        <v>32</v>
      </c>
      <c r="E45" s="6">
        <f t="shared" ref="E45:E51" si="3">IF(C45&gt;0,(D45-C45)/C45,"-")</f>
        <v>0.39130434782608697</v>
      </c>
    </row>
    <row r="46" spans="2:5" ht="20.100000000000001" customHeight="1" thickBot="1" x14ac:dyDescent="0.25">
      <c r="B46" s="4" t="s">
        <v>31</v>
      </c>
      <c r="C46" s="5">
        <v>11</v>
      </c>
      <c r="D46" s="5">
        <v>9</v>
      </c>
      <c r="E46" s="6">
        <f t="shared" si="3"/>
        <v>-0.18181818181818182</v>
      </c>
    </row>
    <row r="47" spans="2:5" ht="20.100000000000001" customHeight="1" thickBot="1" x14ac:dyDescent="0.25">
      <c r="B47" s="4" t="s">
        <v>32</v>
      </c>
      <c r="C47" s="5">
        <v>492</v>
      </c>
      <c r="D47" s="5">
        <v>615</v>
      </c>
      <c r="E47" s="6">
        <f t="shared" si="3"/>
        <v>0.25</v>
      </c>
    </row>
    <row r="48" spans="2:5" ht="20.100000000000001" customHeight="1" thickBot="1" x14ac:dyDescent="0.25">
      <c r="B48" s="4" t="s">
        <v>35</v>
      </c>
      <c r="C48" s="5">
        <v>364</v>
      </c>
      <c r="D48" s="5">
        <v>439</v>
      </c>
      <c r="E48" s="6">
        <f t="shared" si="3"/>
        <v>0.20604395604395603</v>
      </c>
    </row>
    <row r="49" spans="2:5" ht="20.100000000000001" customHeight="1" thickBot="1" x14ac:dyDescent="0.25">
      <c r="B49" s="4" t="s">
        <v>67</v>
      </c>
      <c r="C49" s="5">
        <v>162</v>
      </c>
      <c r="D49" s="5">
        <v>221</v>
      </c>
      <c r="E49" s="6">
        <f t="shared" si="3"/>
        <v>0.36419753086419754</v>
      </c>
    </row>
    <row r="50" spans="2:5" ht="20.100000000000001" customHeight="1" collapsed="1" thickBot="1" x14ac:dyDescent="0.25">
      <c r="B50" s="4" t="s">
        <v>36</v>
      </c>
      <c r="C50" s="6">
        <f>C44/(C44+C45)</f>
        <v>0.88020833333333337</v>
      </c>
      <c r="D50" s="6">
        <f>D44/(D44+D45)</f>
        <v>0.8754863813229572</v>
      </c>
      <c r="E50" s="6">
        <f t="shared" si="3"/>
        <v>-5.3645845324983748E-3</v>
      </c>
    </row>
    <row r="51" spans="2:5" ht="20.100000000000001" customHeight="1" thickBot="1" x14ac:dyDescent="0.25">
      <c r="B51" s="4" t="s">
        <v>37</v>
      </c>
      <c r="C51" s="6">
        <f>C47/(C46+C47)</f>
        <v>0.97813121272365811</v>
      </c>
      <c r="D51" s="6">
        <f t="shared" ref="D51" si="4">D47/(D46+D47)</f>
        <v>0.98557692307692313</v>
      </c>
      <c r="E51" s="6">
        <f t="shared" si="3"/>
        <v>7.6121794871794844E-3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193</v>
      </c>
      <c r="D58" s="5">
        <v>257</v>
      </c>
      <c r="E58" s="6">
        <f>IF(C58&gt;0,(D58-C58)/C58,"-")</f>
        <v>0.33160621761658032</v>
      </c>
    </row>
    <row r="59" spans="2:5" ht="20.100000000000001" customHeight="1" thickBot="1" x14ac:dyDescent="0.25">
      <c r="B59" s="4" t="s">
        <v>41</v>
      </c>
      <c r="C59" s="5">
        <v>133</v>
      </c>
      <c r="D59" s="5">
        <v>176</v>
      </c>
      <c r="E59" s="6">
        <f t="shared" ref="E59:E63" si="5">IF(C59&gt;0,(D59-C59)/C59,"-")</f>
        <v>0.32330827067669171</v>
      </c>
    </row>
    <row r="60" spans="2:5" ht="20.100000000000001" customHeight="1" thickBot="1" x14ac:dyDescent="0.25">
      <c r="B60" s="4" t="s">
        <v>42</v>
      </c>
      <c r="C60" s="5">
        <v>37</v>
      </c>
      <c r="D60" s="5">
        <v>49</v>
      </c>
      <c r="E60" s="6">
        <f t="shared" si="5"/>
        <v>0.32432432432432434</v>
      </c>
    </row>
    <row r="61" spans="2:5" ht="20.100000000000001" customHeight="1" collapsed="1" thickBot="1" x14ac:dyDescent="0.25">
      <c r="B61" s="4" t="s">
        <v>98</v>
      </c>
      <c r="C61" s="6">
        <f>(C59+C60)/C58</f>
        <v>0.88082901554404147</v>
      </c>
      <c r="D61" s="6">
        <f>(D59+D60)/D58</f>
        <v>0.8754863813229572</v>
      </c>
      <c r="E61" s="6">
        <f t="shared" si="5"/>
        <v>-6.0654612039368529E-3</v>
      </c>
    </row>
    <row r="62" spans="2:5" ht="20.100000000000001" customHeight="1" thickBot="1" x14ac:dyDescent="0.25">
      <c r="B62" s="4" t="s">
        <v>39</v>
      </c>
      <c r="C62" s="6">
        <v>0.86363636363636365</v>
      </c>
      <c r="D62" s="6">
        <v>0.86699507389162567</v>
      </c>
      <c r="E62" s="6">
        <f t="shared" si="5"/>
        <v>3.8890329271454977E-3</v>
      </c>
    </row>
    <row r="63" spans="2:5" ht="20.100000000000001" customHeight="1" thickBot="1" x14ac:dyDescent="0.25">
      <c r="B63" s="4" t="s">
        <v>40</v>
      </c>
      <c r="C63" s="6">
        <v>0.94871794871794868</v>
      </c>
      <c r="D63" s="6">
        <v>0.90740740740740744</v>
      </c>
      <c r="E63" s="6">
        <f t="shared" si="5"/>
        <v>-4.3543543543543471E-2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2026</v>
      </c>
      <c r="D70" s="5">
        <v>1982</v>
      </c>
      <c r="E70" s="6">
        <f>IF(C70&gt;0,(D70-C70)/C70,"-")</f>
        <v>-2.1717670286278381E-2</v>
      </c>
    </row>
    <row r="71" spans="2:5" ht="20.100000000000001" customHeight="1" thickBot="1" x14ac:dyDescent="0.25">
      <c r="B71" s="4" t="s">
        <v>45</v>
      </c>
      <c r="C71" s="5">
        <v>562</v>
      </c>
      <c r="D71" s="5">
        <v>554</v>
      </c>
      <c r="E71" s="6">
        <f t="shared" ref="E71:E77" si="6">IF(C71&gt;0,(D71-C71)/C71,"-")</f>
        <v>-1.4234875444839857E-2</v>
      </c>
    </row>
    <row r="72" spans="2:5" ht="20.100000000000001" customHeight="1" thickBot="1" x14ac:dyDescent="0.25">
      <c r="B72" s="4" t="s">
        <v>43</v>
      </c>
      <c r="C72" s="5">
        <v>1</v>
      </c>
      <c r="D72" s="5">
        <v>3</v>
      </c>
      <c r="E72" s="6">
        <f t="shared" si="6"/>
        <v>2</v>
      </c>
    </row>
    <row r="73" spans="2:5" ht="20.100000000000001" customHeight="1" thickBot="1" x14ac:dyDescent="0.25">
      <c r="B73" s="4" t="s">
        <v>46</v>
      </c>
      <c r="C73" s="5">
        <v>1057</v>
      </c>
      <c r="D73" s="5">
        <v>981</v>
      </c>
      <c r="E73" s="6">
        <f t="shared" si="6"/>
        <v>-7.1901608325449382E-2</v>
      </c>
    </row>
    <row r="74" spans="2:5" ht="20.100000000000001" customHeight="1" thickBot="1" x14ac:dyDescent="0.25">
      <c r="B74" s="4" t="s">
        <v>47</v>
      </c>
      <c r="C74" s="5">
        <v>355</v>
      </c>
      <c r="D74" s="5">
        <v>394</v>
      </c>
      <c r="E74" s="6">
        <f t="shared" si="6"/>
        <v>0.10985915492957747</v>
      </c>
    </row>
    <row r="75" spans="2:5" ht="20.100000000000001" customHeight="1" thickBot="1" x14ac:dyDescent="0.25">
      <c r="B75" s="4" t="s">
        <v>48</v>
      </c>
      <c r="C75" s="5">
        <v>51</v>
      </c>
      <c r="D75" s="5">
        <v>50</v>
      </c>
      <c r="E75" s="6">
        <f t="shared" si="6"/>
        <v>-1.9607843137254902E-2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164</v>
      </c>
      <c r="D90" s="5">
        <v>238</v>
      </c>
      <c r="E90" s="6">
        <f>IF(C90&gt;0,(D90-C90)/C90,"-")</f>
        <v>0.45121951219512196</v>
      </c>
    </row>
    <row r="91" spans="2:5" ht="29.25" thickBot="1" x14ac:dyDescent="0.25">
      <c r="B91" s="4" t="s">
        <v>52</v>
      </c>
      <c r="C91" s="5">
        <v>85</v>
      </c>
      <c r="D91" s="5">
        <v>83</v>
      </c>
      <c r="E91" s="6">
        <f t="shared" ref="E91:E93" si="7">IF(C91&gt;0,(D91-C91)/C91,"-")</f>
        <v>-2.3529411764705882E-2</v>
      </c>
    </row>
    <row r="92" spans="2:5" ht="29.25" customHeight="1" thickBot="1" x14ac:dyDescent="0.25">
      <c r="B92" s="4" t="s">
        <v>53</v>
      </c>
      <c r="C92" s="5">
        <v>112</v>
      </c>
      <c r="D92" s="5">
        <v>112</v>
      </c>
      <c r="E92" s="6">
        <f t="shared" si="7"/>
        <v>0</v>
      </c>
    </row>
    <row r="93" spans="2:5" ht="29.25" customHeight="1" thickBot="1" x14ac:dyDescent="0.25">
      <c r="B93" s="4" t="s">
        <v>54</v>
      </c>
      <c r="C93" s="6">
        <f>(C90+C91)/(C90+C91+C92)</f>
        <v>0.68975069252077559</v>
      </c>
      <c r="D93" s="6">
        <f>(D90+D91)/(D90+D91+D92)</f>
        <v>0.74133949191685911</v>
      </c>
      <c r="E93" s="6">
        <f t="shared" si="7"/>
        <v>7.4793399927655227E-2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362</v>
      </c>
      <c r="D100" s="5">
        <v>433</v>
      </c>
      <c r="E100" s="6">
        <f>IF(C100&gt;0,(D100-C100)/C100,"-")</f>
        <v>0.19613259668508287</v>
      </c>
    </row>
    <row r="101" spans="2:5" ht="20.100000000000001" customHeight="1" thickBot="1" x14ac:dyDescent="0.25">
      <c r="B101" s="4" t="s">
        <v>41</v>
      </c>
      <c r="C101" s="5">
        <v>191</v>
      </c>
      <c r="D101" s="5">
        <v>222</v>
      </c>
      <c r="E101" s="6">
        <f t="shared" ref="E101:E105" si="8">IF(C101&gt;0,(D101-C101)/C101,"-")</f>
        <v>0.16230366492146597</v>
      </c>
    </row>
    <row r="102" spans="2:5" ht="20.100000000000001" customHeight="1" thickBot="1" x14ac:dyDescent="0.25">
      <c r="B102" s="4" t="s">
        <v>42</v>
      </c>
      <c r="C102" s="5">
        <v>58</v>
      </c>
      <c r="D102" s="5">
        <v>99</v>
      </c>
      <c r="E102" s="6">
        <f t="shared" si="8"/>
        <v>0.7068965517241379</v>
      </c>
    </row>
    <row r="103" spans="2:5" ht="20.100000000000001" customHeight="1" thickBot="1" x14ac:dyDescent="0.25">
      <c r="B103" s="4" t="s">
        <v>98</v>
      </c>
      <c r="C103" s="6">
        <f>(C101+C102)/C100</f>
        <v>0.68784530386740328</v>
      </c>
      <c r="D103" s="6">
        <f>(D101+D102)/D100</f>
        <v>0.74133949191685911</v>
      </c>
      <c r="E103" s="6">
        <f t="shared" si="8"/>
        <v>7.7770666963465906E-2</v>
      </c>
    </row>
    <row r="104" spans="2:5" ht="20.100000000000001" customHeight="1" thickBot="1" x14ac:dyDescent="0.25">
      <c r="B104" s="4" t="s">
        <v>39</v>
      </c>
      <c r="C104" s="6">
        <v>0.69963369963369959</v>
      </c>
      <c r="D104" s="6">
        <v>0.75</v>
      </c>
      <c r="E104" s="6">
        <f t="shared" si="8"/>
        <v>7.198952879581158E-2</v>
      </c>
    </row>
    <row r="105" spans="2:5" ht="20.100000000000001" customHeight="1" thickBot="1" x14ac:dyDescent="0.25">
      <c r="B105" s="4" t="s">
        <v>40</v>
      </c>
      <c r="C105" s="6">
        <v>0.651685393258427</v>
      </c>
      <c r="D105" s="6">
        <v>0.72262773722627738</v>
      </c>
      <c r="E105" s="6">
        <f t="shared" si="8"/>
        <v>0.10885980367480488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375</v>
      </c>
      <c r="D112" s="5">
        <v>461</v>
      </c>
      <c r="E112" s="6">
        <f>IF(C112&gt;0,(D112-C112)/C112,"-")</f>
        <v>0.22933333333333333</v>
      </c>
    </row>
    <row r="113" spans="2:14" ht="15" thickBot="1" x14ac:dyDescent="0.25">
      <c r="B113" s="4" t="s">
        <v>56</v>
      </c>
      <c r="C113" s="5">
        <v>239</v>
      </c>
      <c r="D113" s="5">
        <v>342</v>
      </c>
      <c r="E113" s="6">
        <f t="shared" ref="E113:E114" si="9">IF(C113&gt;0,(D113-C113)/C113,"-")</f>
        <v>0.43096234309623432</v>
      </c>
    </row>
    <row r="114" spans="2:14" ht="15" thickBot="1" x14ac:dyDescent="0.25">
      <c r="B114" s="4" t="s">
        <v>57</v>
      </c>
      <c r="C114" s="5">
        <v>136</v>
      </c>
      <c r="D114" s="5">
        <v>119</v>
      </c>
      <c r="E114" s="6">
        <f t="shared" si="9"/>
        <v>-0.125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0</v>
      </c>
      <c r="E128" s="10">
        <v>0</v>
      </c>
      <c r="F128" s="10">
        <v>1</v>
      </c>
      <c r="G128" s="10">
        <v>3</v>
      </c>
      <c r="H128" s="10">
        <v>2</v>
      </c>
      <c r="I128" s="10">
        <v>1</v>
      </c>
      <c r="J128" s="10">
        <v>6</v>
      </c>
      <c r="K128" s="6">
        <f>IF(C128=0,"-",(G128-C128)/C128)</f>
        <v>2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5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</v>
      </c>
      <c r="D133" s="10">
        <v>0</v>
      </c>
      <c r="E133" s="10">
        <v>0</v>
      </c>
      <c r="F133" s="10">
        <v>1</v>
      </c>
      <c r="G133" s="10">
        <v>3</v>
      </c>
      <c r="H133" s="10">
        <v>2</v>
      </c>
      <c r="I133" s="10">
        <v>1</v>
      </c>
      <c r="J133" s="10">
        <v>6</v>
      </c>
      <c r="K133" s="6">
        <f t="shared" si="11"/>
        <v>2</v>
      </c>
      <c r="L133" s="6" t="str">
        <f t="shared" si="10"/>
        <v>-</v>
      </c>
      <c r="M133" s="6" t="str">
        <f t="shared" si="10"/>
        <v>-</v>
      </c>
      <c r="N133" s="6">
        <f t="shared" si="10"/>
        <v>5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>
        <f t="shared" si="12"/>
        <v>1</v>
      </c>
      <c r="I134" s="6">
        <f t="shared" si="12"/>
        <v>1</v>
      </c>
      <c r="J134" s="6">
        <f t="shared" si="12"/>
        <v>1</v>
      </c>
      <c r="K134" s="6">
        <f>IF(OR(C134="-",G134="-"),"-",(G134-C134)/C134)</f>
        <v>0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2</v>
      </c>
      <c r="D143" s="10">
        <v>0</v>
      </c>
      <c r="E143" s="10">
        <v>1</v>
      </c>
      <c r="F143" s="10">
        <v>3</v>
      </c>
      <c r="G143" s="10">
        <v>20</v>
      </c>
      <c r="H143" s="10">
        <v>0</v>
      </c>
      <c r="I143" s="10">
        <v>1</v>
      </c>
      <c r="J143" s="10">
        <v>21</v>
      </c>
      <c r="K143" s="6">
        <f>IF(C143=0,"-",(G143-C143)/C143)</f>
        <v>9</v>
      </c>
      <c r="L143" s="6" t="str">
        <f t="shared" ref="L143:N147" si="15">IF(D143=0,"-",(H143-D143)/D143)</f>
        <v>-</v>
      </c>
      <c r="M143" s="6">
        <f t="shared" si="15"/>
        <v>0</v>
      </c>
      <c r="N143" s="6">
        <f t="shared" si="15"/>
        <v>6</v>
      </c>
    </row>
    <row r="144" spans="2:14" ht="15" thickBot="1" x14ac:dyDescent="0.25">
      <c r="B144" s="4" t="s">
        <v>72</v>
      </c>
      <c r="C144" s="10">
        <v>3</v>
      </c>
      <c r="D144" s="10">
        <v>0</v>
      </c>
      <c r="E144" s="10">
        <v>0</v>
      </c>
      <c r="F144" s="10">
        <v>3</v>
      </c>
      <c r="G144" s="10">
        <v>1</v>
      </c>
      <c r="H144" s="10">
        <v>0</v>
      </c>
      <c r="I144" s="10">
        <v>0</v>
      </c>
      <c r="J144" s="10">
        <v>1</v>
      </c>
      <c r="K144" s="6">
        <f t="shared" ref="K144:K147" si="16">IF(C144=0,"-",(G144-C144)/C144)</f>
        <v>-0.66666666666666663</v>
      </c>
      <c r="L144" s="6" t="str">
        <f t="shared" si="15"/>
        <v>-</v>
      </c>
      <c r="M144" s="6" t="str">
        <f t="shared" si="15"/>
        <v>-</v>
      </c>
      <c r="N144" s="6">
        <f t="shared" si="15"/>
        <v>-0.66666666666666663</v>
      </c>
    </row>
    <row r="145" spans="2:14" ht="15" thickBot="1" x14ac:dyDescent="0.25">
      <c r="B145" s="4" t="s">
        <v>73</v>
      </c>
      <c r="C145" s="10">
        <v>41</v>
      </c>
      <c r="D145" s="10">
        <v>0</v>
      </c>
      <c r="E145" s="10">
        <v>3</v>
      </c>
      <c r="F145" s="10">
        <v>44</v>
      </c>
      <c r="G145" s="10">
        <v>32</v>
      </c>
      <c r="H145" s="10">
        <v>0</v>
      </c>
      <c r="I145" s="10">
        <v>2</v>
      </c>
      <c r="J145" s="10">
        <v>34</v>
      </c>
      <c r="K145" s="6">
        <f t="shared" si="16"/>
        <v>-0.21951219512195122</v>
      </c>
      <c r="L145" s="6" t="str">
        <f t="shared" si="15"/>
        <v>-</v>
      </c>
      <c r="M145" s="6">
        <f t="shared" si="15"/>
        <v>-0.33333333333333331</v>
      </c>
      <c r="N145" s="6">
        <f t="shared" si="15"/>
        <v>-0.22727272727272727</v>
      </c>
    </row>
    <row r="146" spans="2:14" ht="15" thickBot="1" x14ac:dyDescent="0.25">
      <c r="B146" s="4" t="s">
        <v>74</v>
      </c>
      <c r="C146" s="10">
        <v>7</v>
      </c>
      <c r="D146" s="10">
        <v>0</v>
      </c>
      <c r="E146" s="10">
        <v>2</v>
      </c>
      <c r="F146" s="10">
        <v>9</v>
      </c>
      <c r="G146" s="10">
        <v>9</v>
      </c>
      <c r="H146" s="10">
        <v>0</v>
      </c>
      <c r="I146" s="10">
        <v>2</v>
      </c>
      <c r="J146" s="10">
        <v>11</v>
      </c>
      <c r="K146" s="6">
        <f t="shared" si="16"/>
        <v>0.2857142857142857</v>
      </c>
      <c r="L146" s="6" t="str">
        <f t="shared" si="15"/>
        <v>-</v>
      </c>
      <c r="M146" s="6">
        <f t="shared" si="15"/>
        <v>0</v>
      </c>
      <c r="N146" s="6">
        <f t="shared" si="15"/>
        <v>0.22222222222222221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53</v>
      </c>
      <c r="D148" s="10">
        <v>0</v>
      </c>
      <c r="E148" s="10">
        <v>6</v>
      </c>
      <c r="F148" s="10">
        <v>59</v>
      </c>
      <c r="G148" s="10">
        <v>62</v>
      </c>
      <c r="H148" s="10">
        <v>0</v>
      </c>
      <c r="I148" s="10">
        <v>5</v>
      </c>
      <c r="J148" s="10">
        <v>67</v>
      </c>
      <c r="K148" s="6">
        <f t="shared" ref="K148" si="17">IF(C148=0,"-",(G148-C148)/C148)</f>
        <v>0.16981132075471697</v>
      </c>
      <c r="L148" s="6" t="str">
        <f t="shared" ref="L148" si="18">IF(D148=0,"-",(H148-D148)/D148)</f>
        <v>-</v>
      </c>
      <c r="M148" s="6">
        <f t="shared" ref="M148" si="19">IF(E148=0,"-",(I148-E148)/E148)</f>
        <v>-0.16666666666666666</v>
      </c>
      <c r="N148" s="6">
        <f t="shared" ref="N148" si="20">IF(F148=0,"-",(J148-F148)/F148)</f>
        <v>0.13559322033898305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4.6511627906976744E-2</v>
      </c>
      <c r="D149" s="6" t="str">
        <f t="shared" si="21"/>
        <v>-</v>
      </c>
      <c r="E149" s="6">
        <f t="shared" si="21"/>
        <v>0.25</v>
      </c>
      <c r="F149" s="6">
        <f t="shared" si="21"/>
        <v>6.3829787234042548E-2</v>
      </c>
      <c r="G149" s="6">
        <f t="shared" si="21"/>
        <v>0.38461538461538464</v>
      </c>
      <c r="H149" s="6" t="str">
        <f t="shared" si="21"/>
        <v>-</v>
      </c>
      <c r="I149" s="6">
        <f t="shared" si="21"/>
        <v>0.33333333333333331</v>
      </c>
      <c r="J149" s="6">
        <f t="shared" si="21"/>
        <v>0.38181818181818183</v>
      </c>
      <c r="K149" s="6">
        <f>IF(OR(C149="-",G149="-"),"-",(G149-C149)/C149)</f>
        <v>7.2692307692307692</v>
      </c>
      <c r="L149" s="6" t="str">
        <f t="shared" ref="L149:N150" si="22">IF(OR(D149="-",H149="-"),"-",(H149-D149)/D149)</f>
        <v>-</v>
      </c>
      <c r="M149" s="6">
        <f t="shared" si="22"/>
        <v>0.33333333333333326</v>
      </c>
      <c r="N149" s="6">
        <f t="shared" si="22"/>
        <v>4.9818181818181824</v>
      </c>
    </row>
    <row r="150" spans="2:14" ht="29.25" thickBot="1" x14ac:dyDescent="0.25">
      <c r="B150" s="7" t="s">
        <v>77</v>
      </c>
      <c r="C150" s="6">
        <f t="shared" si="21"/>
        <v>0.3</v>
      </c>
      <c r="D150" s="6" t="str">
        <f t="shared" si="21"/>
        <v>-</v>
      </c>
      <c r="E150" s="6" t="str">
        <f t="shared" si="21"/>
        <v>-</v>
      </c>
      <c r="F150" s="6">
        <f t="shared" si="21"/>
        <v>0.25</v>
      </c>
      <c r="G150" s="6">
        <f t="shared" si="21"/>
        <v>0.1</v>
      </c>
      <c r="H150" s="6" t="str">
        <f t="shared" si="21"/>
        <v>-</v>
      </c>
      <c r="I150" s="6" t="str">
        <f t="shared" si="21"/>
        <v>-</v>
      </c>
      <c r="J150" s="6">
        <f t="shared" si="21"/>
        <v>8.3333333333333329E-2</v>
      </c>
      <c r="K150" s="6">
        <f>IF(OR(C150="-",G150="-"),"-",(G150-C150)/C150)</f>
        <v>-0.66666666666666663</v>
      </c>
      <c r="L150" s="6" t="str">
        <f t="shared" si="22"/>
        <v>-</v>
      </c>
      <c r="M150" s="6" t="str">
        <f t="shared" si="22"/>
        <v>-</v>
      </c>
      <c r="N150" s="6">
        <f t="shared" si="22"/>
        <v>-0.66666666666666674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48</v>
      </c>
      <c r="D157" s="19">
        <v>45</v>
      </c>
      <c r="E157" s="18">
        <f>IF(C157=0,"-",(D157-C157)/C157)</f>
        <v>-6.25E-2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2</v>
      </c>
      <c r="D158" s="19">
        <v>16</v>
      </c>
      <c r="E158" s="18">
        <f t="shared" ref="E158:E159" si="23">IF(C158=0,"-",(D158-C158)/C158)</f>
        <v>7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3</v>
      </c>
      <c r="D159" s="19">
        <v>0</v>
      </c>
      <c r="E159" s="18">
        <f t="shared" si="23"/>
        <v>-1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0.90566037735849059</v>
      </c>
      <c r="D160" s="18">
        <f>IF(D157=0,"-",D157/(D157+D158+D159))</f>
        <v>0.73770491803278693</v>
      </c>
      <c r="E160" s="18">
        <f>IF(OR(C160="-",D160="-"),"-",(D160-C160)/C160)</f>
        <v>-0.18545081967213112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</v>
      </c>
      <c r="D166" s="5">
        <v>6</v>
      </c>
      <c r="E166" s="6">
        <f>IF(C166=0,"-",(D166-C166)/C166)</f>
        <v>5</v>
      </c>
    </row>
    <row r="167" spans="2:14" ht="20.100000000000001" customHeight="1" thickBot="1" x14ac:dyDescent="0.25">
      <c r="B167" s="4" t="s">
        <v>41</v>
      </c>
      <c r="C167" s="5">
        <v>1</v>
      </c>
      <c r="D167" s="5">
        <v>6</v>
      </c>
      <c r="E167" s="6">
        <f t="shared" ref="E167:E168" si="24">IF(C167=0,"-",(D167-C167)/C167)</f>
        <v>5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00000000000001" customHeight="1" thickBot="1" x14ac:dyDescent="0.25">
      <c r="B171" s="4" t="s">
        <v>40</v>
      </c>
      <c r="C171" s="6" t="s">
        <v>105</v>
      </c>
      <c r="D171" s="6" t="s">
        <v>105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3</v>
      </c>
      <c r="D178" s="5">
        <v>10</v>
      </c>
      <c r="E178" s="6">
        <f>IF(C178=0,"-",(D178-C178)/C178)</f>
        <v>2.3333333333333335</v>
      </c>
      <c r="H178" s="13"/>
    </row>
    <row r="179" spans="2:8" ht="15" thickBot="1" x14ac:dyDescent="0.25">
      <c r="B179" s="4" t="s">
        <v>43</v>
      </c>
      <c r="C179" s="5">
        <v>2</v>
      </c>
      <c r="D179" s="5">
        <v>4</v>
      </c>
      <c r="E179" s="6">
        <f t="shared" ref="E179:E185" si="26">IF(C179=0,"-",(D179-C179)/C179)</f>
        <v>1</v>
      </c>
      <c r="H179" s="13"/>
    </row>
    <row r="180" spans="2:8" ht="15" thickBot="1" x14ac:dyDescent="0.25">
      <c r="B180" s="4" t="s">
        <v>47</v>
      </c>
      <c r="C180" s="5">
        <v>0</v>
      </c>
      <c r="D180" s="5">
        <v>5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1</v>
      </c>
      <c r="D181" s="5">
        <v>1</v>
      </c>
      <c r="E181" s="6">
        <f t="shared" si="26"/>
        <v>0</v>
      </c>
      <c r="H181" s="13"/>
    </row>
    <row r="182" spans="2:8" ht="15" thickBot="1" x14ac:dyDescent="0.25">
      <c r="B182" s="15" t="s">
        <v>79</v>
      </c>
      <c r="C182" s="5">
        <v>64</v>
      </c>
      <c r="D182" s="5">
        <v>49</v>
      </c>
      <c r="E182" s="6">
        <f t="shared" si="26"/>
        <v>-0.234375</v>
      </c>
      <c r="H182" s="13"/>
    </row>
    <row r="183" spans="2:8" ht="15" thickBot="1" x14ac:dyDescent="0.25">
      <c r="B183" s="4" t="s">
        <v>47</v>
      </c>
      <c r="C183" s="5">
        <v>61</v>
      </c>
      <c r="D183" s="5">
        <v>39</v>
      </c>
      <c r="E183" s="6">
        <f t="shared" si="26"/>
        <v>-0.36065573770491804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3</v>
      </c>
      <c r="D185" s="5">
        <v>10</v>
      </c>
      <c r="E185" s="6">
        <f t="shared" si="26"/>
        <v>2.3333333333333335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1</v>
      </c>
      <c r="D197" s="5">
        <v>8</v>
      </c>
      <c r="E197" s="6">
        <f t="shared" ref="E197:E200" si="27">IF(C197=0,"-",(D197-C197)/C197)</f>
        <v>7</v>
      </c>
    </row>
    <row r="198" spans="2:5" ht="15" thickBot="1" x14ac:dyDescent="0.25">
      <c r="B198" s="4" t="s">
        <v>83</v>
      </c>
      <c r="C198" s="5">
        <v>0</v>
      </c>
      <c r="D198" s="5">
        <v>1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1</v>
      </c>
      <c r="D199" s="5">
        <v>9</v>
      </c>
      <c r="E199" s="6">
        <f t="shared" si="27"/>
        <v>8</v>
      </c>
    </row>
    <row r="200" spans="2:5" ht="15" thickBot="1" x14ac:dyDescent="0.25">
      <c r="B200" s="4" t="s">
        <v>85</v>
      </c>
      <c r="C200" s="5">
        <v>0</v>
      </c>
      <c r="D200" s="5">
        <v>5</v>
      </c>
      <c r="E200" s="6" t="str">
        <f t="shared" si="27"/>
        <v>-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</v>
      </c>
      <c r="D208" s="5">
        <v>8</v>
      </c>
      <c r="E208" s="6">
        <f t="shared" si="28"/>
        <v>7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6</v>
      </c>
      <c r="E209" s="6">
        <f t="shared" si="28"/>
        <v>5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2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1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1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1</v>
      </c>
      <c r="D221" s="5">
        <v>5</v>
      </c>
      <c r="E221" s="6">
        <f t="shared" ref="E221:E223" si="30">IF(C221=0,"-",(D221-C221)/C221)</f>
        <v>4</v>
      </c>
    </row>
    <row r="222" spans="2:5" ht="15" thickBot="1" x14ac:dyDescent="0.25">
      <c r="B222" s="16" t="s">
        <v>92</v>
      </c>
      <c r="C222" s="5">
        <v>1</v>
      </c>
      <c r="D222" s="5">
        <v>10</v>
      </c>
      <c r="E222" s="6">
        <f t="shared" si="30"/>
        <v>9</v>
      </c>
    </row>
    <row r="223" spans="2:5" ht="15" thickBot="1" x14ac:dyDescent="0.25">
      <c r="B223" s="16" t="s">
        <v>93</v>
      </c>
      <c r="C223" s="5">
        <v>10</v>
      </c>
      <c r="D223" s="5">
        <v>5</v>
      </c>
      <c r="E223" s="6">
        <f t="shared" si="30"/>
        <v>-0.5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2024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1581</v>
      </c>
      <c r="D14" s="5">
        <v>1695</v>
      </c>
      <c r="E14" s="6">
        <f>IF(C14&gt;0,(D14-C14)/C14)</f>
        <v>7.2106261859582549E-2</v>
      </c>
    </row>
    <row r="15" spans="1:5" ht="20.100000000000001" customHeight="1" thickBot="1" x14ac:dyDescent="0.25">
      <c r="B15" s="4" t="s">
        <v>17</v>
      </c>
      <c r="C15" s="5">
        <v>1525</v>
      </c>
      <c r="D15" s="5">
        <v>1608</v>
      </c>
      <c r="E15" s="6">
        <f t="shared" ref="E15:E25" si="0">IF(C15&gt;0,(D15-C15)/C15)</f>
        <v>5.442622950819672E-2</v>
      </c>
    </row>
    <row r="16" spans="1:5" ht="20.100000000000001" customHeight="1" thickBot="1" x14ac:dyDescent="0.25">
      <c r="B16" s="4" t="s">
        <v>18</v>
      </c>
      <c r="C16" s="5">
        <v>1062</v>
      </c>
      <c r="D16" s="5">
        <v>1034</v>
      </c>
      <c r="E16" s="6">
        <f t="shared" si="0"/>
        <v>-2.6365348399246705E-2</v>
      </c>
    </row>
    <row r="17" spans="2:5" ht="20.100000000000001" customHeight="1" thickBot="1" x14ac:dyDescent="0.25">
      <c r="B17" s="4" t="s">
        <v>19</v>
      </c>
      <c r="C17" s="5">
        <v>463</v>
      </c>
      <c r="D17" s="5">
        <v>574</v>
      </c>
      <c r="E17" s="6">
        <f t="shared" si="0"/>
        <v>0.23974082073434125</v>
      </c>
    </row>
    <row r="18" spans="2:5" ht="20.100000000000001" customHeight="1" thickBot="1" x14ac:dyDescent="0.25">
      <c r="B18" s="4" t="s">
        <v>100</v>
      </c>
      <c r="C18" s="5">
        <v>5</v>
      </c>
      <c r="D18" s="5">
        <v>11</v>
      </c>
      <c r="E18" s="6">
        <f>IF(C18=0,"-",(D18-C18)/C18)</f>
        <v>1.2</v>
      </c>
    </row>
    <row r="19" spans="2:5" ht="20.100000000000001" customHeight="1" thickBot="1" x14ac:dyDescent="0.25">
      <c r="B19" s="4" t="s">
        <v>101</v>
      </c>
      <c r="C19" s="5">
        <v>2</v>
      </c>
      <c r="D19" s="5">
        <v>2</v>
      </c>
      <c r="E19" s="6">
        <f>IF(C19=0,"-",(D19-C19)/C19)</f>
        <v>0</v>
      </c>
    </row>
    <row r="20" spans="2:5" ht="20.100000000000001" customHeight="1" thickBot="1" x14ac:dyDescent="0.25">
      <c r="B20" s="4" t="s">
        <v>20</v>
      </c>
      <c r="C20" s="6">
        <f>C17/C15</f>
        <v>0.30360655737704917</v>
      </c>
      <c r="D20" s="6">
        <f>D17/D15</f>
        <v>0.35696517412935325</v>
      </c>
      <c r="E20" s="6">
        <f t="shared" si="0"/>
        <v>0.17574922364419809</v>
      </c>
    </row>
    <row r="21" spans="2:5" ht="30" customHeight="1" thickBot="1" x14ac:dyDescent="0.25">
      <c r="B21" s="4" t="s">
        <v>23</v>
      </c>
      <c r="C21" s="5">
        <v>104</v>
      </c>
      <c r="D21" s="5">
        <v>69</v>
      </c>
      <c r="E21" s="6">
        <f t="shared" si="0"/>
        <v>-0.33653846153846156</v>
      </c>
    </row>
    <row r="22" spans="2:5" ht="20.100000000000001" customHeight="1" thickBot="1" x14ac:dyDescent="0.25">
      <c r="B22" s="4" t="s">
        <v>24</v>
      </c>
      <c r="C22" s="5">
        <v>70</v>
      </c>
      <c r="D22" s="5">
        <v>46</v>
      </c>
      <c r="E22" s="6">
        <f t="shared" si="0"/>
        <v>-0.34285714285714286</v>
      </c>
    </row>
    <row r="23" spans="2:5" ht="20.100000000000001" customHeight="1" thickBot="1" x14ac:dyDescent="0.25">
      <c r="B23" s="4" t="s">
        <v>25</v>
      </c>
      <c r="C23" s="5">
        <v>34</v>
      </c>
      <c r="D23" s="5">
        <v>23</v>
      </c>
      <c r="E23" s="6">
        <f t="shared" si="0"/>
        <v>-0.3235294117647059</v>
      </c>
    </row>
    <row r="24" spans="2:5" ht="20.100000000000001" customHeight="1" thickBot="1" x14ac:dyDescent="0.25">
      <c r="B24" s="4" t="s">
        <v>21</v>
      </c>
      <c r="C24" s="6">
        <f>C23/C21</f>
        <v>0.32692307692307693</v>
      </c>
      <c r="D24" s="6">
        <f t="shared" ref="D24" si="1">D23/D21</f>
        <v>0.33333333333333331</v>
      </c>
      <c r="E24" s="6">
        <f t="shared" si="0"/>
        <v>1.9607843137254832E-2</v>
      </c>
    </row>
    <row r="25" spans="2:5" ht="20.100000000000001" customHeight="1" thickBot="1" x14ac:dyDescent="0.25">
      <c r="B25" s="7" t="s">
        <v>26</v>
      </c>
      <c r="C25" s="6">
        <v>0.14677984274825764</v>
      </c>
      <c r="D25" s="6">
        <v>0.15322837316826343</v>
      </c>
      <c r="E25" s="6">
        <f t="shared" si="0"/>
        <v>4.3933351468877599E-2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492</v>
      </c>
      <c r="D34" s="5">
        <v>474</v>
      </c>
      <c r="E34" s="6">
        <f>IF(C34&gt;0,(D34-C34)/C34,"-")</f>
        <v>-3.6585365853658534E-2</v>
      </c>
    </row>
    <row r="35" spans="2:5" ht="20.100000000000001" customHeight="1" thickBot="1" x14ac:dyDescent="0.25">
      <c r="B35" s="4" t="s">
        <v>29</v>
      </c>
      <c r="C35" s="5">
        <v>2</v>
      </c>
      <c r="D35" s="5">
        <v>3</v>
      </c>
      <c r="E35" s="6">
        <f t="shared" ref="E35:E37" si="2">IF(C35&gt;0,(D35-C35)/C35,"-")</f>
        <v>0.5</v>
      </c>
    </row>
    <row r="36" spans="2:5" ht="20.100000000000001" customHeight="1" thickBot="1" x14ac:dyDescent="0.25">
      <c r="B36" s="4" t="s">
        <v>28</v>
      </c>
      <c r="C36" s="5">
        <v>346</v>
      </c>
      <c r="D36" s="5">
        <v>305</v>
      </c>
      <c r="E36" s="6">
        <f t="shared" si="2"/>
        <v>-0.11849710982658959</v>
      </c>
    </row>
    <row r="37" spans="2:5" ht="20.100000000000001" customHeight="1" thickBot="1" x14ac:dyDescent="0.25">
      <c r="B37" s="4" t="s">
        <v>30</v>
      </c>
      <c r="C37" s="5">
        <v>144</v>
      </c>
      <c r="D37" s="5">
        <v>166</v>
      </c>
      <c r="E37" s="6">
        <f t="shared" si="2"/>
        <v>0.15277777777777779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254</v>
      </c>
      <c r="D44" s="5">
        <v>254</v>
      </c>
      <c r="E44" s="6">
        <f>IF(C44&gt;0,(D44-C44)/C44,"-")</f>
        <v>0</v>
      </c>
    </row>
    <row r="45" spans="2:5" ht="20.100000000000001" customHeight="1" thickBot="1" x14ac:dyDescent="0.25">
      <c r="B45" s="4" t="s">
        <v>34</v>
      </c>
      <c r="C45" s="5">
        <v>19</v>
      </c>
      <c r="D45" s="5">
        <v>32</v>
      </c>
      <c r="E45" s="6">
        <f t="shared" ref="E45:E51" si="3">IF(C45&gt;0,(D45-C45)/C45,"-")</f>
        <v>0.68421052631578949</v>
      </c>
    </row>
    <row r="46" spans="2:5" ht="20.100000000000001" customHeight="1" thickBot="1" x14ac:dyDescent="0.25">
      <c r="B46" s="4" t="s">
        <v>31</v>
      </c>
      <c r="C46" s="5">
        <v>18</v>
      </c>
      <c r="D46" s="5">
        <v>26</v>
      </c>
      <c r="E46" s="6">
        <f t="shared" si="3"/>
        <v>0.44444444444444442</v>
      </c>
    </row>
    <row r="47" spans="2:5" ht="20.100000000000001" customHeight="1" thickBot="1" x14ac:dyDescent="0.25">
      <c r="B47" s="4" t="s">
        <v>32</v>
      </c>
      <c r="C47" s="5">
        <v>595</v>
      </c>
      <c r="D47" s="5">
        <v>712</v>
      </c>
      <c r="E47" s="6">
        <f t="shared" si="3"/>
        <v>0.19663865546218487</v>
      </c>
    </row>
    <row r="48" spans="2:5" ht="20.100000000000001" customHeight="1" thickBot="1" x14ac:dyDescent="0.25">
      <c r="B48" s="4" t="s">
        <v>35</v>
      </c>
      <c r="C48" s="5">
        <v>291</v>
      </c>
      <c r="D48" s="5">
        <v>281</v>
      </c>
      <c r="E48" s="6">
        <f t="shared" si="3"/>
        <v>-3.4364261168384883E-2</v>
      </c>
    </row>
    <row r="49" spans="2:5" ht="20.100000000000001" customHeight="1" thickBot="1" x14ac:dyDescent="0.25">
      <c r="B49" s="4" t="s">
        <v>67</v>
      </c>
      <c r="C49" s="5">
        <v>120</v>
      </c>
      <c r="D49" s="5">
        <v>139</v>
      </c>
      <c r="E49" s="6">
        <f t="shared" si="3"/>
        <v>0.15833333333333333</v>
      </c>
    </row>
    <row r="50" spans="2:5" ht="20.100000000000001" customHeight="1" collapsed="1" thickBot="1" x14ac:dyDescent="0.25">
      <c r="B50" s="4" t="s">
        <v>36</v>
      </c>
      <c r="C50" s="6">
        <f>C44/(C44+C45)</f>
        <v>0.93040293040293043</v>
      </c>
      <c r="D50" s="6">
        <f>D44/(D44+D45)</f>
        <v>0.88811188811188813</v>
      </c>
      <c r="E50" s="6">
        <f t="shared" si="3"/>
        <v>-4.5454545454545463E-2</v>
      </c>
    </row>
    <row r="51" spans="2:5" ht="20.100000000000001" customHeight="1" thickBot="1" x14ac:dyDescent="0.25">
      <c r="B51" s="4" t="s">
        <v>37</v>
      </c>
      <c r="C51" s="6">
        <f>C47/(C46+C47)</f>
        <v>0.9706362153344209</v>
      </c>
      <c r="D51" s="6">
        <f t="shared" ref="D51" si="4">D47/(D46+D47)</f>
        <v>0.964769647696477</v>
      </c>
      <c r="E51" s="6">
        <f t="shared" si="3"/>
        <v>-6.0440436337136404E-3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273</v>
      </c>
      <c r="D58" s="5">
        <v>286</v>
      </c>
      <c r="E58" s="6">
        <f>IF(C58&gt;0,(D58-C58)/C58,"-")</f>
        <v>4.7619047619047616E-2</v>
      </c>
    </row>
    <row r="59" spans="2:5" ht="20.100000000000001" customHeight="1" thickBot="1" x14ac:dyDescent="0.25">
      <c r="B59" s="4" t="s">
        <v>41</v>
      </c>
      <c r="C59" s="5">
        <v>182</v>
      </c>
      <c r="D59" s="5">
        <v>169</v>
      </c>
      <c r="E59" s="6">
        <f t="shared" ref="E59:E63" si="5">IF(C59&gt;0,(D59-C59)/C59,"-")</f>
        <v>-7.1428571428571425E-2</v>
      </c>
    </row>
    <row r="60" spans="2:5" ht="20.100000000000001" customHeight="1" thickBot="1" x14ac:dyDescent="0.25">
      <c r="B60" s="4" t="s">
        <v>42</v>
      </c>
      <c r="C60" s="5">
        <v>72</v>
      </c>
      <c r="D60" s="5">
        <v>85</v>
      </c>
      <c r="E60" s="6">
        <f t="shared" si="5"/>
        <v>0.18055555555555555</v>
      </c>
    </row>
    <row r="61" spans="2:5" ht="20.100000000000001" customHeight="1" collapsed="1" thickBot="1" x14ac:dyDescent="0.25">
      <c r="B61" s="4" t="s">
        <v>98</v>
      </c>
      <c r="C61" s="6">
        <f>(C59+C60)/C58</f>
        <v>0.93040293040293043</v>
      </c>
      <c r="D61" s="6">
        <f>(D59+D60)/D58</f>
        <v>0.88811188811188813</v>
      </c>
      <c r="E61" s="6">
        <f t="shared" si="5"/>
        <v>-4.5454545454545463E-2</v>
      </c>
    </row>
    <row r="62" spans="2:5" ht="20.100000000000001" customHeight="1" thickBot="1" x14ac:dyDescent="0.25">
      <c r="B62" s="4" t="s">
        <v>39</v>
      </c>
      <c r="C62" s="6">
        <v>0.92385786802030456</v>
      </c>
      <c r="D62" s="6">
        <v>0.8666666666666667</v>
      </c>
      <c r="E62" s="6">
        <f t="shared" si="5"/>
        <v>-6.1904761904761865E-2</v>
      </c>
    </row>
    <row r="63" spans="2:5" ht="20.100000000000001" customHeight="1" thickBot="1" x14ac:dyDescent="0.25">
      <c r="B63" s="4" t="s">
        <v>40</v>
      </c>
      <c r="C63" s="6">
        <v>0.94736842105263153</v>
      </c>
      <c r="D63" s="6">
        <v>0.93406593406593408</v>
      </c>
      <c r="E63" s="6">
        <f t="shared" si="5"/>
        <v>-1.4041514041513974E-2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1863</v>
      </c>
      <c r="D70" s="5">
        <v>1959</v>
      </c>
      <c r="E70" s="6">
        <f>IF(C70&gt;0,(D70-C70)/C70,"-")</f>
        <v>5.1529790660225443E-2</v>
      </c>
    </row>
    <row r="71" spans="2:5" ht="20.100000000000001" customHeight="1" thickBot="1" x14ac:dyDescent="0.25">
      <c r="B71" s="4" t="s">
        <v>45</v>
      </c>
      <c r="C71" s="5">
        <v>788</v>
      </c>
      <c r="D71" s="5">
        <v>696</v>
      </c>
      <c r="E71" s="6">
        <f t="shared" ref="E71:E77" si="6">IF(C71&gt;0,(D71-C71)/C71,"-")</f>
        <v>-0.116751269035533</v>
      </c>
    </row>
    <row r="72" spans="2:5" ht="20.100000000000001" customHeight="1" thickBot="1" x14ac:dyDescent="0.25">
      <c r="B72" s="4" t="s">
        <v>43</v>
      </c>
      <c r="C72" s="5">
        <v>1</v>
      </c>
      <c r="D72" s="5">
        <v>2</v>
      </c>
      <c r="E72" s="6">
        <f t="shared" si="6"/>
        <v>1</v>
      </c>
    </row>
    <row r="73" spans="2:5" ht="20.100000000000001" customHeight="1" thickBot="1" x14ac:dyDescent="0.25">
      <c r="B73" s="4" t="s">
        <v>46</v>
      </c>
      <c r="C73" s="5">
        <v>711</v>
      </c>
      <c r="D73" s="5">
        <v>829</v>
      </c>
      <c r="E73" s="6">
        <f t="shared" si="6"/>
        <v>0.16596343178621659</v>
      </c>
    </row>
    <row r="74" spans="2:5" ht="20.100000000000001" customHeight="1" thickBot="1" x14ac:dyDescent="0.25">
      <c r="B74" s="4" t="s">
        <v>47</v>
      </c>
      <c r="C74" s="5">
        <v>311</v>
      </c>
      <c r="D74" s="5">
        <v>342</v>
      </c>
      <c r="E74" s="6">
        <f t="shared" si="6"/>
        <v>9.9678456591639875E-2</v>
      </c>
    </row>
    <row r="75" spans="2:5" ht="20.100000000000001" customHeight="1" thickBot="1" x14ac:dyDescent="0.25">
      <c r="B75" s="4" t="s">
        <v>48</v>
      </c>
      <c r="C75" s="5">
        <v>52</v>
      </c>
      <c r="D75" s="5">
        <v>89</v>
      </c>
      <c r="E75" s="6">
        <f t="shared" si="6"/>
        <v>0.71153846153846156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1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129</v>
      </c>
      <c r="D90" s="5">
        <v>164</v>
      </c>
      <c r="E90" s="6">
        <f>IF(C90&gt;0,(D90-C90)/C90,"-")</f>
        <v>0.27131782945736432</v>
      </c>
    </row>
    <row r="91" spans="2:5" ht="29.25" thickBot="1" x14ac:dyDescent="0.25">
      <c r="B91" s="4" t="s">
        <v>52</v>
      </c>
      <c r="C91" s="5">
        <v>115</v>
      </c>
      <c r="D91" s="5">
        <v>58</v>
      </c>
      <c r="E91" s="6">
        <f t="shared" ref="E91:E93" si="7">IF(C91&gt;0,(D91-C91)/C91,"-")</f>
        <v>-0.4956521739130435</v>
      </c>
    </row>
    <row r="92" spans="2:5" ht="29.25" customHeight="1" thickBot="1" x14ac:dyDescent="0.25">
      <c r="B92" s="4" t="s">
        <v>53</v>
      </c>
      <c r="C92" s="5">
        <v>95</v>
      </c>
      <c r="D92" s="5">
        <v>119</v>
      </c>
      <c r="E92" s="6">
        <f t="shared" si="7"/>
        <v>0.25263157894736843</v>
      </c>
    </row>
    <row r="93" spans="2:5" ht="29.25" customHeight="1" thickBot="1" x14ac:dyDescent="0.25">
      <c r="B93" s="4" t="s">
        <v>54</v>
      </c>
      <c r="C93" s="6">
        <f>(C90+C91)/(C90+C91+C92)</f>
        <v>0.71976401179941008</v>
      </c>
      <c r="D93" s="6">
        <f>(D90+D91)/(D90+D91+D92)</f>
        <v>0.65102639296187681</v>
      </c>
      <c r="E93" s="6">
        <f t="shared" si="7"/>
        <v>-9.5500216335753174E-2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346</v>
      </c>
      <c r="D100" s="5">
        <v>341</v>
      </c>
      <c r="E100" s="6">
        <f>IF(C100&gt;0,(D100-C100)/C100,"-")</f>
        <v>-1.4450867052023121E-2</v>
      </c>
    </row>
    <row r="101" spans="2:5" ht="20.100000000000001" customHeight="1" thickBot="1" x14ac:dyDescent="0.25">
      <c r="B101" s="4" t="s">
        <v>41</v>
      </c>
      <c r="C101" s="5">
        <v>174</v>
      </c>
      <c r="D101" s="5">
        <v>160</v>
      </c>
      <c r="E101" s="6">
        <f t="shared" ref="E101:E105" si="8">IF(C101&gt;0,(D101-C101)/C101,"-")</f>
        <v>-8.0459770114942528E-2</v>
      </c>
    </row>
    <row r="102" spans="2:5" ht="20.100000000000001" customHeight="1" thickBot="1" x14ac:dyDescent="0.25">
      <c r="B102" s="4" t="s">
        <v>42</v>
      </c>
      <c r="C102" s="5">
        <v>73</v>
      </c>
      <c r="D102" s="5">
        <v>62</v>
      </c>
      <c r="E102" s="6">
        <f t="shared" si="8"/>
        <v>-0.15068493150684931</v>
      </c>
    </row>
    <row r="103" spans="2:5" ht="20.100000000000001" customHeight="1" thickBot="1" x14ac:dyDescent="0.25">
      <c r="B103" s="4" t="s">
        <v>98</v>
      </c>
      <c r="C103" s="6">
        <f>(C101+C102)/C100</f>
        <v>0.71387283236994215</v>
      </c>
      <c r="D103" s="6">
        <f>(D101+D102)/D100</f>
        <v>0.65102639296187681</v>
      </c>
      <c r="E103" s="6">
        <f t="shared" si="8"/>
        <v>-8.8035902976480188E-2</v>
      </c>
    </row>
    <row r="104" spans="2:5" ht="20.100000000000001" customHeight="1" thickBot="1" x14ac:dyDescent="0.25">
      <c r="B104" s="4" t="s">
        <v>39</v>
      </c>
      <c r="C104" s="6">
        <v>0.70161290322580649</v>
      </c>
      <c r="D104" s="6">
        <v>0.66390041493775931</v>
      </c>
      <c r="E104" s="6">
        <f t="shared" si="8"/>
        <v>-5.3751132732389087E-2</v>
      </c>
    </row>
    <row r="105" spans="2:5" ht="20.100000000000001" customHeight="1" thickBot="1" x14ac:dyDescent="0.25">
      <c r="B105" s="4" t="s">
        <v>40</v>
      </c>
      <c r="C105" s="6">
        <v>0.74489795918367352</v>
      </c>
      <c r="D105" s="6">
        <v>0.62</v>
      </c>
      <c r="E105" s="6">
        <f t="shared" si="8"/>
        <v>-0.1676712328767124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348</v>
      </c>
      <c r="D112" s="5">
        <v>255</v>
      </c>
      <c r="E112" s="6">
        <f>IF(C112&gt;0,(D112-C112)/C112,"-")</f>
        <v>-0.26724137931034481</v>
      </c>
    </row>
    <row r="113" spans="2:14" ht="15" thickBot="1" x14ac:dyDescent="0.25">
      <c r="B113" s="4" t="s">
        <v>56</v>
      </c>
      <c r="C113" s="5">
        <v>169</v>
      </c>
      <c r="D113" s="5">
        <v>150</v>
      </c>
      <c r="E113" s="6">
        <f t="shared" ref="E113:E114" si="9">IF(C113&gt;0,(D113-C113)/C113,"-")</f>
        <v>-0.11242603550295859</v>
      </c>
    </row>
    <row r="114" spans="2:14" ht="15" thickBot="1" x14ac:dyDescent="0.25">
      <c r="B114" s="4" t="s">
        <v>57</v>
      </c>
      <c r="C114" s="5">
        <v>179</v>
      </c>
      <c r="D114" s="5">
        <v>105</v>
      </c>
      <c r="E114" s="6">
        <f t="shared" si="9"/>
        <v>-0.41340782122905029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0</v>
      </c>
      <c r="E128" s="10">
        <v>1</v>
      </c>
      <c r="F128" s="10">
        <v>2</v>
      </c>
      <c r="G128" s="10">
        <v>2</v>
      </c>
      <c r="H128" s="10">
        <v>1</v>
      </c>
      <c r="I128" s="10">
        <v>1</v>
      </c>
      <c r="J128" s="10">
        <v>4</v>
      </c>
      <c r="K128" s="6">
        <f>IF(C128=0,"-",(G128-C128)/C128)</f>
        <v>1</v>
      </c>
      <c r="L128" s="6" t="str">
        <f t="shared" ref="L128:N133" si="10">IF(D128=0,"-",(H128-D128)/D128)</f>
        <v>-</v>
      </c>
      <c r="M128" s="6">
        <f t="shared" si="10"/>
        <v>0</v>
      </c>
      <c r="N128" s="6">
        <f t="shared" si="10"/>
        <v>1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1</v>
      </c>
      <c r="I129" s="10">
        <v>0</v>
      </c>
      <c r="J129" s="10">
        <v>1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</v>
      </c>
      <c r="D133" s="10">
        <v>0</v>
      </c>
      <c r="E133" s="10">
        <v>1</v>
      </c>
      <c r="F133" s="10">
        <v>2</v>
      </c>
      <c r="G133" s="10">
        <v>2</v>
      </c>
      <c r="H133" s="10">
        <v>2</v>
      </c>
      <c r="I133" s="10">
        <v>1</v>
      </c>
      <c r="J133" s="10">
        <v>5</v>
      </c>
      <c r="K133" s="6">
        <f t="shared" si="11"/>
        <v>1</v>
      </c>
      <c r="L133" s="6" t="str">
        <f t="shared" si="10"/>
        <v>-</v>
      </c>
      <c r="M133" s="6">
        <f t="shared" si="10"/>
        <v>0</v>
      </c>
      <c r="N133" s="6">
        <f t="shared" si="10"/>
        <v>1.5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>
        <f t="shared" ref="E134:J134" si="12">IF(E128=0,"-",E128/(E128+E129))</f>
        <v>1</v>
      </c>
      <c r="F134" s="6">
        <f t="shared" si="12"/>
        <v>1</v>
      </c>
      <c r="G134" s="6">
        <f t="shared" si="12"/>
        <v>1</v>
      </c>
      <c r="H134" s="6">
        <f t="shared" si="12"/>
        <v>0.5</v>
      </c>
      <c r="I134" s="6">
        <f t="shared" si="12"/>
        <v>1</v>
      </c>
      <c r="J134" s="6">
        <f t="shared" si="12"/>
        <v>0.8</v>
      </c>
      <c r="K134" s="6">
        <f>IF(OR(C134="-",G134="-"),"-",(G134-C134)/C134)</f>
        <v>0</v>
      </c>
      <c r="L134" s="6" t="str">
        <f t="shared" ref="L134:N135" si="13">IF(OR(D134="-",H134="-"),"-",(H134-D134)/D134)</f>
        <v>-</v>
      </c>
      <c r="M134" s="6">
        <f t="shared" si="13"/>
        <v>0</v>
      </c>
      <c r="N134" s="6">
        <f t="shared" si="13"/>
        <v>-0.19999999999999996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10</v>
      </c>
      <c r="D143" s="10">
        <v>0</v>
      </c>
      <c r="E143" s="10">
        <v>3</v>
      </c>
      <c r="F143" s="10">
        <v>13</v>
      </c>
      <c r="G143" s="10">
        <v>7</v>
      </c>
      <c r="H143" s="10">
        <v>0</v>
      </c>
      <c r="I143" s="10">
        <v>3</v>
      </c>
      <c r="J143" s="10">
        <v>10</v>
      </c>
      <c r="K143" s="6">
        <f>IF(C143=0,"-",(G143-C143)/C143)</f>
        <v>-0.3</v>
      </c>
      <c r="L143" s="6" t="str">
        <f t="shared" ref="L143:N147" si="15">IF(D143=0,"-",(H143-D143)/D143)</f>
        <v>-</v>
      </c>
      <c r="M143" s="6">
        <f t="shared" si="15"/>
        <v>0</v>
      </c>
      <c r="N143" s="6">
        <f t="shared" si="15"/>
        <v>-0.23076923076923078</v>
      </c>
    </row>
    <row r="144" spans="2:14" ht="15" thickBot="1" x14ac:dyDescent="0.25">
      <c r="B144" s="4" t="s">
        <v>72</v>
      </c>
      <c r="C144" s="10">
        <v>2</v>
      </c>
      <c r="D144" s="10">
        <v>0</v>
      </c>
      <c r="E144" s="10">
        <v>0</v>
      </c>
      <c r="F144" s="10">
        <v>2</v>
      </c>
      <c r="G144" s="10">
        <v>0</v>
      </c>
      <c r="H144" s="10">
        <v>0</v>
      </c>
      <c r="I144" s="10">
        <v>0</v>
      </c>
      <c r="J144" s="10">
        <v>0</v>
      </c>
      <c r="K144" s="6">
        <f t="shared" ref="K144:K147" si="16">IF(C144=0,"-",(G144-C144)/C144)</f>
        <v>-1</v>
      </c>
      <c r="L144" s="6" t="str">
        <f t="shared" si="15"/>
        <v>-</v>
      </c>
      <c r="M144" s="6" t="str">
        <f t="shared" si="15"/>
        <v>-</v>
      </c>
      <c r="N144" s="6">
        <f t="shared" si="15"/>
        <v>-1</v>
      </c>
    </row>
    <row r="145" spans="2:14" ht="15" thickBot="1" x14ac:dyDescent="0.25">
      <c r="B145" s="4" t="s">
        <v>73</v>
      </c>
      <c r="C145" s="10">
        <v>25</v>
      </c>
      <c r="D145" s="10">
        <v>0</v>
      </c>
      <c r="E145" s="10">
        <v>3</v>
      </c>
      <c r="F145" s="10">
        <v>28</v>
      </c>
      <c r="G145" s="10">
        <v>37</v>
      </c>
      <c r="H145" s="10">
        <v>0</v>
      </c>
      <c r="I145" s="10">
        <v>2</v>
      </c>
      <c r="J145" s="10">
        <v>39</v>
      </c>
      <c r="K145" s="6">
        <f t="shared" si="16"/>
        <v>0.48</v>
      </c>
      <c r="L145" s="6" t="str">
        <f t="shared" si="15"/>
        <v>-</v>
      </c>
      <c r="M145" s="6">
        <f t="shared" si="15"/>
        <v>-0.33333333333333331</v>
      </c>
      <c r="N145" s="6">
        <f t="shared" si="15"/>
        <v>0.39285714285714285</v>
      </c>
    </row>
    <row r="146" spans="2:14" ht="15" thickBot="1" x14ac:dyDescent="0.25">
      <c r="B146" s="4" t="s">
        <v>74</v>
      </c>
      <c r="C146" s="10">
        <v>4</v>
      </c>
      <c r="D146" s="10">
        <v>0</v>
      </c>
      <c r="E146" s="10">
        <v>1</v>
      </c>
      <c r="F146" s="10">
        <v>5</v>
      </c>
      <c r="G146" s="10">
        <v>21</v>
      </c>
      <c r="H146" s="10">
        <v>0</v>
      </c>
      <c r="I146" s="10">
        <v>2</v>
      </c>
      <c r="J146" s="10">
        <v>23</v>
      </c>
      <c r="K146" s="6">
        <f t="shared" si="16"/>
        <v>4.25</v>
      </c>
      <c r="L146" s="6" t="str">
        <f t="shared" si="15"/>
        <v>-</v>
      </c>
      <c r="M146" s="6">
        <f t="shared" si="15"/>
        <v>1</v>
      </c>
      <c r="N146" s="6">
        <f t="shared" si="15"/>
        <v>3.6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41</v>
      </c>
      <c r="D148" s="10">
        <v>0</v>
      </c>
      <c r="E148" s="10">
        <v>7</v>
      </c>
      <c r="F148" s="10">
        <v>48</v>
      </c>
      <c r="G148" s="10">
        <v>65</v>
      </c>
      <c r="H148" s="10">
        <v>0</v>
      </c>
      <c r="I148" s="10">
        <v>7</v>
      </c>
      <c r="J148" s="10">
        <v>72</v>
      </c>
      <c r="K148" s="6">
        <f t="shared" ref="K148" si="17">IF(C148=0,"-",(G148-C148)/C148)</f>
        <v>0.58536585365853655</v>
      </c>
      <c r="L148" s="6" t="str">
        <f t="shared" ref="L148" si="18">IF(D148=0,"-",(H148-D148)/D148)</f>
        <v>-</v>
      </c>
      <c r="M148" s="6">
        <f t="shared" ref="M148" si="19">IF(E148=0,"-",(I148-E148)/E148)</f>
        <v>0</v>
      </c>
      <c r="N148" s="6">
        <f t="shared" ref="N148" si="20">IF(F148=0,"-",(J148-F148)/F148)</f>
        <v>0.5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0.2857142857142857</v>
      </c>
      <c r="D149" s="6" t="str">
        <f t="shared" si="21"/>
        <v>-</v>
      </c>
      <c r="E149" s="6">
        <f t="shared" si="21"/>
        <v>0.5</v>
      </c>
      <c r="F149" s="6">
        <f t="shared" si="21"/>
        <v>0.31707317073170732</v>
      </c>
      <c r="G149" s="6">
        <f t="shared" si="21"/>
        <v>0.15909090909090909</v>
      </c>
      <c r="H149" s="6" t="str">
        <f t="shared" si="21"/>
        <v>-</v>
      </c>
      <c r="I149" s="6">
        <f t="shared" si="21"/>
        <v>0.6</v>
      </c>
      <c r="J149" s="6">
        <f t="shared" si="21"/>
        <v>0.20408163265306123</v>
      </c>
      <c r="K149" s="6">
        <f>IF(OR(C149="-",G149="-"),"-",(G149-C149)/C149)</f>
        <v>-0.44318181818181818</v>
      </c>
      <c r="L149" s="6" t="str">
        <f t="shared" ref="L149:N150" si="22">IF(OR(D149="-",H149="-"),"-",(H149-D149)/D149)</f>
        <v>-</v>
      </c>
      <c r="M149" s="6">
        <f t="shared" si="22"/>
        <v>0.19999999999999996</v>
      </c>
      <c r="N149" s="6">
        <f t="shared" si="22"/>
        <v>-0.35635792778649922</v>
      </c>
    </row>
    <row r="150" spans="2:14" ht="29.25" thickBot="1" x14ac:dyDescent="0.25">
      <c r="B150" s="7" t="s">
        <v>77</v>
      </c>
      <c r="C150" s="6">
        <f t="shared" si="21"/>
        <v>0.33333333333333331</v>
      </c>
      <c r="D150" s="6" t="str">
        <f t="shared" si="21"/>
        <v>-</v>
      </c>
      <c r="E150" s="6" t="str">
        <f t="shared" si="21"/>
        <v>-</v>
      </c>
      <c r="F150" s="6">
        <f t="shared" si="21"/>
        <v>0.2857142857142857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34</v>
      </c>
      <c r="D157" s="19">
        <v>58</v>
      </c>
      <c r="E157" s="18">
        <f>IF(C157=0,"-",(D157-C157)/C157)</f>
        <v>0.70588235294117652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7</v>
      </c>
      <c r="D158" s="19">
        <v>6</v>
      </c>
      <c r="E158" s="18">
        <f t="shared" ref="E158:E159" si="23">IF(C158=0,"-",(D158-C158)/C158)</f>
        <v>-0.14285714285714285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1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0.82926829268292679</v>
      </c>
      <c r="D160" s="18">
        <f>IF(D157=0,"-",D157/(D157+D158+D159))</f>
        <v>0.89230769230769236</v>
      </c>
      <c r="E160" s="18">
        <f>IF(OR(C160="-",D160="-"),"-",(D160-C160)/C160)</f>
        <v>7.6018099547511431E-2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</v>
      </c>
      <c r="D166" s="5">
        <v>5</v>
      </c>
      <c r="E166" s="6">
        <f>IF(C166=0,"-",(D166-C166)/C166)</f>
        <v>1.5</v>
      </c>
    </row>
    <row r="167" spans="2:14" ht="20.100000000000001" customHeight="1" thickBot="1" x14ac:dyDescent="0.25">
      <c r="B167" s="4" t="s">
        <v>41</v>
      </c>
      <c r="C167" s="5">
        <v>2</v>
      </c>
      <c r="D167" s="5">
        <v>2</v>
      </c>
      <c r="E167" s="6">
        <f t="shared" ref="E167:E168" si="24">IF(C167=0,"-",(D167-C167)/C167)</f>
        <v>0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2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0.8</v>
      </c>
      <c r="E169" s="6">
        <f t="shared" ref="E169:E171" si="25">IF(OR(C169="-",D169="-"),"-",(D169-C169)/C169)</f>
        <v>-0.19999999999999996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0.66666666666666663</v>
      </c>
      <c r="E170" s="6">
        <f t="shared" si="25"/>
        <v>-0.33333333333333337</v>
      </c>
    </row>
    <row r="171" spans="2:14" ht="20.100000000000001" customHeight="1" thickBot="1" x14ac:dyDescent="0.25">
      <c r="B171" s="4" t="s">
        <v>40</v>
      </c>
      <c r="C171" s="6" t="s">
        <v>105</v>
      </c>
      <c r="D171" s="6">
        <v>1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2</v>
      </c>
      <c r="D178" s="5">
        <v>6</v>
      </c>
      <c r="E178" s="6">
        <f>IF(C178=0,"-",(D178-C178)/C178)</f>
        <v>2</v>
      </c>
      <c r="H178" s="13"/>
    </row>
    <row r="179" spans="2:8" ht="15" thickBot="1" x14ac:dyDescent="0.25">
      <c r="B179" s="4" t="s">
        <v>43</v>
      </c>
      <c r="C179" s="5">
        <v>2</v>
      </c>
      <c r="D179" s="5">
        <v>2</v>
      </c>
      <c r="E179" s="6">
        <f t="shared" ref="E179:E185" si="26">IF(C179=0,"-",(D179-C179)/C179)</f>
        <v>0</v>
      </c>
      <c r="H179" s="13"/>
    </row>
    <row r="180" spans="2:8" ht="15" thickBot="1" x14ac:dyDescent="0.25">
      <c r="B180" s="4" t="s">
        <v>47</v>
      </c>
      <c r="C180" s="5">
        <v>0</v>
      </c>
      <c r="D180" s="5">
        <v>4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41</v>
      </c>
      <c r="D182" s="5">
        <v>92</v>
      </c>
      <c r="E182" s="6">
        <f t="shared" si="26"/>
        <v>1.2439024390243902</v>
      </c>
      <c r="H182" s="13"/>
    </row>
    <row r="183" spans="2:8" ht="15" thickBot="1" x14ac:dyDescent="0.25">
      <c r="B183" s="4" t="s">
        <v>47</v>
      </c>
      <c r="C183" s="5">
        <v>31</v>
      </c>
      <c r="D183" s="5">
        <v>86</v>
      </c>
      <c r="E183" s="6">
        <f t="shared" si="26"/>
        <v>1.7741935483870968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10</v>
      </c>
      <c r="D185" s="5">
        <v>6</v>
      </c>
      <c r="E185" s="6">
        <f t="shared" si="26"/>
        <v>-0.4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1</v>
      </c>
      <c r="D197" s="5">
        <v>2</v>
      </c>
      <c r="E197" s="6">
        <f t="shared" ref="E197:E200" si="27">IF(C197=0,"-",(D197-C197)/C197)</f>
        <v>1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1</v>
      </c>
      <c r="D199" s="5">
        <v>2</v>
      </c>
      <c r="E199" s="6">
        <f t="shared" si="27"/>
        <v>1</v>
      </c>
    </row>
    <row r="200" spans="2:5" ht="15" thickBot="1" x14ac:dyDescent="0.25">
      <c r="B200" s="4" t="s">
        <v>85</v>
      </c>
      <c r="C200" s="5">
        <v>1</v>
      </c>
      <c r="D200" s="5">
        <v>1</v>
      </c>
      <c r="E200" s="6">
        <f t="shared" si="27"/>
        <v>0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</v>
      </c>
      <c r="D208" s="5">
        <v>3</v>
      </c>
      <c r="E208" s="6">
        <f t="shared" si="28"/>
        <v>2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3</v>
      </c>
      <c r="E209" s="6">
        <f t="shared" si="28"/>
        <v>2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1</v>
      </c>
      <c r="D221" s="5">
        <v>1</v>
      </c>
      <c r="E221" s="6">
        <f t="shared" ref="E221:E223" si="30">IF(C221=0,"-",(D221-C221)/C221)</f>
        <v>0</v>
      </c>
    </row>
    <row r="222" spans="2:5" ht="15" thickBot="1" x14ac:dyDescent="0.25">
      <c r="B222" s="16" t="s">
        <v>92</v>
      </c>
      <c r="C222" s="5">
        <v>2</v>
      </c>
      <c r="D222" s="5">
        <v>2</v>
      </c>
      <c r="E222" s="6">
        <f t="shared" si="30"/>
        <v>0</v>
      </c>
    </row>
    <row r="223" spans="2:5" ht="15" thickBot="1" x14ac:dyDescent="0.25">
      <c r="B223" s="16" t="s">
        <v>93</v>
      </c>
      <c r="C223" s="5">
        <v>2</v>
      </c>
      <c r="D223" s="5">
        <v>0</v>
      </c>
      <c r="E223" s="6">
        <f t="shared" si="30"/>
        <v>-1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Portada</vt:lpstr>
      <vt:lpstr>Andalucía</vt:lpstr>
      <vt:lpstr>Aragón</vt:lpstr>
      <vt:lpstr>Asturias</vt:lpstr>
      <vt:lpstr>Illes Balears</vt:lpstr>
      <vt:lpstr>Canarias</vt:lpstr>
      <vt:lpstr>Cantabria</vt:lpstr>
      <vt:lpstr>Castilla y León</vt:lpstr>
      <vt:lpstr>Castilla La Mancha</vt:lpstr>
      <vt:lpstr>Cataluña</vt:lpstr>
      <vt:lpstr>Com. Valenciana</vt:lpstr>
      <vt:lpstr>Extremadura</vt:lpstr>
      <vt:lpstr>Galicia</vt:lpstr>
      <vt:lpstr>Com. Madrid</vt:lpstr>
      <vt:lpstr>Región de Murcia</vt:lpstr>
      <vt:lpstr>Navarra</vt:lpstr>
      <vt:lpstr>Pais Vasco</vt:lpstr>
      <vt:lpstr>La Rioja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2021-09-21T11:19:34Z</cp:lastPrinted>
  <dcterms:created xsi:type="dcterms:W3CDTF">2018-12-19T10:40:38Z</dcterms:created>
  <dcterms:modified xsi:type="dcterms:W3CDTF">2024-09-30T15:08:12Z</dcterms:modified>
</cp:coreProperties>
</file>